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2" windowWidth="12120" windowHeight="9120" activeTab="1"/>
  </bookViews>
  <sheets>
    <sheet name="титул 2015" sheetId="7" r:id="rId1"/>
    <sheet name="раздел 1 и 2" sheetId="3" r:id="rId2"/>
    <sheet name="раздел 3" sheetId="15" r:id="rId3"/>
    <sheet name="приложение" sheetId="14" r:id="rId4"/>
    <sheet name="имущество" sheetId="13" r:id="rId5"/>
  </sheets>
  <calcPr calcId="124519"/>
</workbook>
</file>

<file path=xl/calcChain.xml><?xml version="1.0" encoding="utf-8"?>
<calcChain xmlns="http://schemas.openxmlformats.org/spreadsheetml/2006/main">
  <c r="E16" i="14"/>
  <c r="H16"/>
  <c r="D37" i="15"/>
  <c r="G37"/>
  <c r="C6"/>
  <c r="E13" i="14"/>
  <c r="D36" i="15"/>
  <c r="D29"/>
  <c r="D9"/>
  <c r="G9"/>
  <c r="E8" i="14"/>
  <c r="F8"/>
  <c r="I8"/>
  <c r="L8"/>
  <c r="C37" i="15"/>
  <c r="D8" i="14"/>
  <c r="D33" i="15"/>
  <c r="G29"/>
  <c r="F29"/>
  <c r="F33"/>
  <c r="G33"/>
  <c r="J29"/>
  <c r="I29"/>
  <c r="I33"/>
  <c r="J33"/>
  <c r="D32"/>
  <c r="F32"/>
  <c r="G32"/>
  <c r="I32"/>
  <c r="J32"/>
  <c r="D31"/>
  <c r="F31"/>
  <c r="G31"/>
  <c r="I31"/>
  <c r="J31"/>
  <c r="D30"/>
  <c r="F30"/>
  <c r="G30"/>
  <c r="I30"/>
  <c r="J30"/>
  <c r="C29"/>
  <c r="C33"/>
  <c r="C32"/>
  <c r="C31"/>
  <c r="C30"/>
  <c r="G38"/>
  <c r="J38"/>
  <c r="I38"/>
  <c r="F38"/>
  <c r="C38"/>
  <c r="G36"/>
  <c r="J36"/>
  <c r="I36"/>
  <c r="F36"/>
  <c r="C36"/>
  <c r="G35"/>
  <c r="J35"/>
  <c r="I35"/>
  <c r="F35"/>
  <c r="C35"/>
  <c r="J34"/>
  <c r="I34"/>
  <c r="G34"/>
  <c r="F34"/>
  <c r="D34"/>
  <c r="C34"/>
  <c r="J27"/>
  <c r="I27"/>
  <c r="G27"/>
  <c r="F27"/>
  <c r="D27"/>
  <c r="C27"/>
  <c r="K25"/>
  <c r="H25"/>
  <c r="E25"/>
  <c r="D25"/>
  <c r="C25"/>
  <c r="G20"/>
  <c r="J20"/>
  <c r="J18"/>
  <c r="I10"/>
  <c r="I12"/>
  <c r="I20"/>
  <c r="I18"/>
  <c r="G18"/>
  <c r="F10"/>
  <c r="F12"/>
  <c r="F20"/>
  <c r="F18"/>
  <c r="D12"/>
  <c r="D18"/>
  <c r="D7"/>
  <c r="D23"/>
  <c r="C9"/>
  <c r="C10"/>
  <c r="C12"/>
  <c r="C20"/>
  <c r="C18"/>
  <c r="C7"/>
  <c r="C23"/>
  <c r="I14"/>
  <c r="F14"/>
  <c r="C14"/>
  <c r="K7"/>
  <c r="L17" i="14"/>
  <c r="H9"/>
  <c r="K9"/>
  <c r="H10"/>
  <c r="K10"/>
  <c r="K11"/>
  <c r="H12"/>
  <c r="K12"/>
  <c r="H13"/>
  <c r="K13"/>
  <c r="H14"/>
  <c r="K14"/>
  <c r="H15"/>
  <c r="K15"/>
  <c r="J9"/>
  <c r="J10"/>
  <c r="J11"/>
  <c r="J12"/>
  <c r="J13"/>
  <c r="J14"/>
  <c r="J15"/>
  <c r="I17"/>
  <c r="G9"/>
  <c r="G10"/>
  <c r="G11"/>
  <c r="G12"/>
  <c r="G13"/>
  <c r="G14"/>
  <c r="G15"/>
  <c r="F17"/>
  <c r="E17"/>
  <c r="D9"/>
  <c r="D10"/>
  <c r="D11"/>
  <c r="D12"/>
  <c r="D13"/>
  <c r="D14"/>
  <c r="D15"/>
  <c r="D16"/>
  <c r="D17"/>
  <c r="A12" i="7"/>
  <c r="J9" i="15"/>
  <c r="G7"/>
  <c r="F9"/>
  <c r="F7"/>
  <c r="F37"/>
  <c r="H8" i="14"/>
  <c r="H17" s="1"/>
  <c r="J37" i="15"/>
  <c r="G25"/>
  <c r="K16" i="14"/>
  <c r="J16"/>
  <c r="G16"/>
  <c r="I37" i="15"/>
  <c r="K8" i="14"/>
  <c r="K17"/>
  <c r="J25" i="15"/>
  <c r="G8" i="14"/>
  <c r="G17" s="1"/>
  <c r="F25" i="15"/>
  <c r="J7"/>
  <c r="J23"/>
  <c r="I9"/>
  <c r="I7"/>
  <c r="F23"/>
  <c r="G23"/>
  <c r="J8" i="14"/>
  <c r="J17" s="1"/>
  <c r="I25" i="15"/>
  <c r="I23"/>
</calcChain>
</file>

<file path=xl/sharedStrings.xml><?xml version="1.0" encoding="utf-8"?>
<sst xmlns="http://schemas.openxmlformats.org/spreadsheetml/2006/main" count="305" uniqueCount="247">
  <si>
    <t>муниципального образования Собинский район</t>
  </si>
  <si>
    <t>(подпись )          (расшифровка подписи)</t>
  </si>
  <si>
    <r>
      <t xml:space="preserve">функции и полномочия учредителя                                    </t>
    </r>
    <r>
      <rPr>
        <u/>
        <sz val="12"/>
        <rFont val="Times New Roman"/>
        <family val="1"/>
        <charset val="204"/>
      </rPr>
      <t xml:space="preserve">                                                                                               </t>
    </r>
    <r>
      <rPr>
        <sz val="12"/>
        <rFont val="Times New Roman"/>
        <family val="1"/>
        <charset val="204"/>
      </rPr>
      <t xml:space="preserve">        </t>
    </r>
  </si>
  <si>
    <t xml:space="preserve">1. Сведения о деятельности муниципального бюджетного учреждения </t>
  </si>
  <si>
    <t>1.1. Цели деятельности муниципального бюджетного учреждения (подразделения):</t>
  </si>
  <si>
    <t>1.2. Виды деятельности муниципального  бюджетного учреждения (подразделения):</t>
  </si>
  <si>
    <t>1.3. Перечень услуг (работ), осуществляемых на платной основе:</t>
  </si>
  <si>
    <t>1.4. Перечень движимого и недвижимого имущества, закрепленного на праве оперативного управления за учреждением, на дату составления Плана.</t>
  </si>
  <si>
    <t>2. Показатели финансового состояния учреждения</t>
  </si>
  <si>
    <t>Наименование показателя</t>
  </si>
  <si>
    <t>Сумма</t>
  </si>
  <si>
    <t>из них:</t>
  </si>
  <si>
    <t xml:space="preserve">       в том числе:</t>
  </si>
  <si>
    <t>1.1.1. Стоимость имущества, закрепленного собственником имущества за муниципальным бюджетным учреждением на праве оперативного управления</t>
  </si>
  <si>
    <t>1.1.2. Стоимость имущества, приобретенного муниципальным  бюджетным учреждением (подразделением) за счет выделенных собственником имущества учреждения средств</t>
  </si>
  <si>
    <t>1.1.3. Стоимость имущества, приобретенного муниципальным  бюджетным учреждением (подразделением) за счет доходов, полученных от платной и иной приносящей доход деятельности</t>
  </si>
  <si>
    <t>1.1.4. Остаточная стоимость недвижимого муниципального имущества</t>
  </si>
  <si>
    <t>1.2. Общая балансовая стоимость движимого муниципального имущества, всего</t>
  </si>
  <si>
    <t>1.2.1. Общая балансовая стоимость особо ценного движимого имущества</t>
  </si>
  <si>
    <t>1.2.2. Остаточная стоимость особо ценного движимого имущества</t>
  </si>
  <si>
    <t>II. Финансовые активы, всего</t>
  </si>
  <si>
    <t xml:space="preserve">2.1. Дебиторская задолженность по доходам, полученным за счет средств  муниципального бюджета </t>
  </si>
  <si>
    <t>2.2. Дебиторская задолженность по выданным авансам, полученным за счет средств муниципального бюджета всего:</t>
  </si>
  <si>
    <t>2.2.1. по выданным авансам на услуги связи</t>
  </si>
  <si>
    <t>2.2.2. по выданным авансам на транспортные услуги</t>
  </si>
  <si>
    <t>2.2.3. по выданным авансам на коммунальные услуги</t>
  </si>
  <si>
    <t>2.2.4. по выданным авансам на услуги по содержанию имущества</t>
  </si>
  <si>
    <t>2.2.5. по выданным авансам на прочие услуги</t>
  </si>
  <si>
    <t>2.2.6. по выданным авансам на приобретение основных средств</t>
  </si>
  <si>
    <t>2.2.7. по выданным авансам на приобретение нематериальных активов</t>
  </si>
  <si>
    <t>2.2.8. по выданным авансам на приобретение непроизведенных активов</t>
  </si>
  <si>
    <t>2.2.9. по выданным авансам на приобретение материальных запасов</t>
  </si>
  <si>
    <t>2.2.10. по выданным авансам на прочие расходы</t>
  </si>
  <si>
    <t>2.3. Дебиторская задолженность по выданным авансам за счет доходов, полученных от платной и иной приносящей доход деятельности, всего:</t>
  </si>
  <si>
    <t>2.3.1. по выданным авансам на услуги связи</t>
  </si>
  <si>
    <t>2.3.2. по выданным авансам на транспортные услуги</t>
  </si>
  <si>
    <t>2.3.3. по выданным авансам на коммунальные услуги</t>
  </si>
  <si>
    <t>2.3.4. по выданным авансам на услуги по содержанию имущества</t>
  </si>
  <si>
    <t>2.3.5. по выданным авансам на прочие услуги</t>
  </si>
  <si>
    <t>2.3.6. по выданным авансам на приобретение основных средств</t>
  </si>
  <si>
    <t>2.3.7. по выданным авансам на приобретение нематериальных активов</t>
  </si>
  <si>
    <t>2.3.8. по выданным авансам на приобретение непроизведенных активов</t>
  </si>
  <si>
    <t>2.3.9. по выданным авансам на приобретение материальных запасов</t>
  </si>
  <si>
    <t>2.3.10. по выданным авансам на прочие расходы</t>
  </si>
  <si>
    <t>III. Обязательства, всего</t>
  </si>
  <si>
    <t>3.1. Просроченная кредиторская задолженность</t>
  </si>
  <si>
    <t>3.2. Кредиторская задолженность по расчетам с поставщиками и подрядчиками за счет средств муниципального бюджета, всего:</t>
  </si>
  <si>
    <t xml:space="preserve">3.2.1.  по начислениям на выплаты по оплате труда </t>
  </si>
  <si>
    <t>3.2.2.  по оплате услуг связи</t>
  </si>
  <si>
    <t>3.2.3. по оплате транспортных услуг</t>
  </si>
  <si>
    <t>3.2.4. по оплате коммунальных услуг</t>
  </si>
  <si>
    <t>3.2.5. по оплате услуг по содержанию имущества</t>
  </si>
  <si>
    <t>3.2.6. по оплате прочих услуг</t>
  </si>
  <si>
    <t>3.2.7. по приобретению основных средств</t>
  </si>
  <si>
    <t>3.2.8. по приобретению нематериальных активов</t>
  </si>
  <si>
    <t>3.2.9. по приобретению непроизведенных активов</t>
  </si>
  <si>
    <t>3.2.10. по приобретению материальных запасов</t>
  </si>
  <si>
    <t>3.2.11. по оплате прочих расходов</t>
  </si>
  <si>
    <t>3.2.12. по платежам в бюджет</t>
  </si>
  <si>
    <t>3.2.13. по прочим расчетам с кредиторами</t>
  </si>
  <si>
    <t>3.3. Кредиторская задолженность по расчетам с поставщиками и подрядчиками за счет доходов, полученных от платной и иной приносящей доход деятельности, всего:</t>
  </si>
  <si>
    <t xml:space="preserve">3.3.1.  по начислениям на выплаты по оплате труда </t>
  </si>
  <si>
    <t>3.3.2.  по оплате услуг связи</t>
  </si>
  <si>
    <t>3.3.3. по оплате транспортных услуг</t>
  </si>
  <si>
    <t>3.3.4. по оплате коммунальных услуг</t>
  </si>
  <si>
    <t>3.3.5. по оплате услуг по содержанию имущества</t>
  </si>
  <si>
    <t>3.3.6. по оплате прочих услуг</t>
  </si>
  <si>
    <t>3.3.7. по приобретению основных средств</t>
  </si>
  <si>
    <t>3.3.8. по приобретению нематериальных активов</t>
  </si>
  <si>
    <t>3.3.9. по приобретению непроизведенных активов</t>
  </si>
  <si>
    <t>3.3.10. по приобретению материальных запасов</t>
  </si>
  <si>
    <t>3.3.11. по оплате прочих расходов</t>
  </si>
  <si>
    <t>3.3.12. по платежам в бюджет</t>
  </si>
  <si>
    <t>3.3.13. по прочим расчетам с кредиторами</t>
  </si>
  <si>
    <t>3. Показатели по поступлениям и выплатам учреждения</t>
  </si>
  <si>
    <t xml:space="preserve">          Наименование показателя</t>
  </si>
  <si>
    <t>Код по бюджетной классификации операции сектора государственного управления</t>
  </si>
  <si>
    <t>в том числе</t>
  </si>
  <si>
    <t>операции по лицевым счетам, открытым в органах, осуществляющих ведение лицевых счетов  учреждений</t>
  </si>
  <si>
    <t xml:space="preserve">операции по счетам, открытым в кредитных организациях </t>
  </si>
  <si>
    <t>Планируемый остаток средств на начало планируемого года*</t>
  </si>
  <si>
    <t>Х</t>
  </si>
  <si>
    <t>Поступления, всего:</t>
  </si>
  <si>
    <t>в том числе:</t>
  </si>
  <si>
    <t>Субсидии на выполнении муниципального задания</t>
  </si>
  <si>
    <t>Целевые субсидии</t>
  </si>
  <si>
    <t>Бюджетные инвестиции</t>
  </si>
  <si>
    <t>Поступления от оказания муниципальным бюджетным учреждением  услуг (выполнения работ), предоставление которых для физических и юридических лиц осуществляется на платной основе, всего</t>
  </si>
  <si>
    <t xml:space="preserve"> </t>
  </si>
  <si>
    <t>Услуга № 1</t>
  </si>
  <si>
    <t>Услуга № 2</t>
  </si>
  <si>
    <t>Поступления от иной приносящей доход деятельности, всего:</t>
  </si>
  <si>
    <t>Поступления от реализации ценных бумаг</t>
  </si>
  <si>
    <t>Планируемый остаток средств на конец планируемого года**</t>
  </si>
  <si>
    <t>Выплаты, всего:</t>
  </si>
  <si>
    <t>Заработная плата</t>
  </si>
  <si>
    <t>Прочие выплаты</t>
  </si>
  <si>
    <t>Начисления на выплаты по оплате труда</t>
  </si>
  <si>
    <t>Услуги связи</t>
  </si>
  <si>
    <t>Транспортные услуги</t>
  </si>
  <si>
    <t>Коммунальные услуги</t>
  </si>
  <si>
    <t>Работы, услуги по содержанию имущества</t>
  </si>
  <si>
    <t>Прочие работы, услуги</t>
  </si>
  <si>
    <t>Прочие расходы</t>
  </si>
  <si>
    <t>Увеличение стоимости основных средств</t>
  </si>
  <si>
    <t>Увеличение стоимости материальных запасов</t>
  </si>
  <si>
    <t>Справочно:</t>
  </si>
  <si>
    <t>Объем публичных обязательств, всего</t>
  </si>
  <si>
    <t>Руководитель муниципального бюджетного учреждения</t>
  </si>
  <si>
    <t>(подпись)</t>
  </si>
  <si>
    <t>(расшифровка подписи)</t>
  </si>
  <si>
    <t>Главный бухгалтер муниципального</t>
  </si>
  <si>
    <t xml:space="preserve">бюджетного учреждения </t>
  </si>
  <si>
    <t>*Указывается планируемый остаток средств на начало планируемого года</t>
  </si>
  <si>
    <t>**Указывается планируемый остаток средств на конец планируемого года</t>
  </si>
  <si>
    <t>ВСЕГО</t>
  </si>
  <si>
    <t>Код причины постановки на учет (КПП)</t>
  </si>
  <si>
    <t>Единица измерения: руб.</t>
  </si>
  <si>
    <t>по ОКВ</t>
  </si>
  <si>
    <r>
      <t xml:space="preserve">Наименование учреждения                                                   </t>
    </r>
    <r>
      <rPr>
        <u/>
        <sz val="12"/>
        <rFont val="Times New Roman"/>
        <family val="1"/>
        <charset val="204"/>
      </rPr>
      <t xml:space="preserve">                                                                                               </t>
    </r>
  </si>
  <si>
    <t xml:space="preserve">Наименование органа, осуществляющего                                                                                                                                   </t>
  </si>
  <si>
    <r>
      <t xml:space="preserve">Адрес фактического местонахождения                              </t>
    </r>
    <r>
      <rPr>
        <u/>
        <sz val="12"/>
        <rFont val="Times New Roman"/>
        <family val="1"/>
        <charset val="204"/>
      </rPr>
      <t xml:space="preserve">                                                                                               </t>
    </r>
    <r>
      <rPr>
        <sz val="12"/>
        <rFont val="Times New Roman"/>
        <family val="1"/>
        <charset val="204"/>
      </rPr>
      <t xml:space="preserve">      </t>
    </r>
  </si>
  <si>
    <r>
      <t xml:space="preserve">Идентификационный номер налогоплательщика (ИНН) </t>
    </r>
    <r>
      <rPr>
        <u/>
        <sz val="12"/>
        <rFont val="Times New Roman"/>
        <family val="1"/>
        <charset val="204"/>
      </rPr>
      <t xml:space="preserve">                                                                                               </t>
    </r>
    <r>
      <rPr>
        <sz val="12"/>
        <rFont val="Times New Roman"/>
        <family val="1"/>
        <charset val="204"/>
      </rPr>
      <t xml:space="preserve">            </t>
    </r>
  </si>
  <si>
    <t>форма по ОКУД</t>
  </si>
  <si>
    <t>по ОКПО</t>
  </si>
  <si>
    <t>по ОКАТО</t>
  </si>
  <si>
    <t>по ОКЕИ</t>
  </si>
  <si>
    <t xml:space="preserve">Начальник управления образования администрации </t>
  </si>
  <si>
    <t xml:space="preserve">Владимирской области </t>
  </si>
  <si>
    <t xml:space="preserve"> УТВЕРЖДАЮ</t>
  </si>
  <si>
    <t xml:space="preserve">                                                                           </t>
  </si>
  <si>
    <t xml:space="preserve">                         /                      Гусева Г.П.</t>
  </si>
  <si>
    <t>Управление образования администрации муниципального образования Собинский район Владимирской области</t>
  </si>
  <si>
    <t>Приложение №1 к настоящему плану</t>
  </si>
  <si>
    <t>родительская плата за содержание ребенка в МБДОУ</t>
  </si>
  <si>
    <t>бухгалтерский работник в штате не предусмотрен</t>
  </si>
  <si>
    <t xml:space="preserve">создание условий для реализации гарантированного гражданам Российской Федерации права на получение общедоступного и бесплатного дошкольного образования.
</t>
  </si>
  <si>
    <t xml:space="preserve">детский сад (реализует основную общеобразовательную программу дошкольного образования в группах общеразвивающей направленности)
</t>
  </si>
  <si>
    <t>Муниципальное бюджетное дошкольное образовательное учреждение Собинского района детский сад №6 " Елочка "</t>
  </si>
  <si>
    <t>601216, Владимирская область, Собинский район, п.Асерхово, ул.Школьная д.6</t>
  </si>
  <si>
    <t>Заработная плата остального персонала</t>
  </si>
  <si>
    <t>Можаева О.А.</t>
  </si>
  <si>
    <t>Инвентарный номер</t>
  </si>
  <si>
    <t>Балансовая стоимость</t>
  </si>
  <si>
    <t>Остаточная стоимость</t>
  </si>
  <si>
    <r>
      <t>План финансово - хозяйственной деятельности                                                                                                                                                                                                 на</t>
    </r>
    <r>
      <rPr>
        <b/>
        <u/>
        <sz val="14"/>
        <rFont val="Times New Roman"/>
        <family val="1"/>
        <charset val="204"/>
      </rPr>
      <t xml:space="preserve"> 2016 </t>
    </r>
    <r>
      <rPr>
        <b/>
        <sz val="14"/>
        <rFont val="Times New Roman"/>
        <family val="1"/>
        <charset val="204"/>
      </rPr>
      <t xml:space="preserve"> год 
и плановый период 2017 и 2018 годов      </t>
    </r>
  </si>
  <si>
    <t>"  30  "   декабря   2015 г</t>
  </si>
  <si>
    <t xml:space="preserve">Приложение к ПФХД (расшифровка 244 вида расходов) по КОСГУ 
</t>
  </si>
  <si>
    <t>« 30» декабря  2015г.</t>
  </si>
  <si>
    <t>Вид расходов</t>
  </si>
  <si>
    <t>Прочая закупка товаров, работ и услуг для обеспечения государственных (муниципальных) нужд</t>
  </si>
  <si>
    <r>
      <t>2016 год</t>
    </r>
    <r>
      <rPr>
        <sz val="11"/>
        <rFont val="Times New Roman"/>
        <family val="1"/>
        <charset val="204"/>
      </rPr>
      <t xml:space="preserve"> (очередной/текущий финансовый год)</t>
    </r>
  </si>
  <si>
    <r>
      <t xml:space="preserve">2017 </t>
    </r>
    <r>
      <rPr>
        <sz val="11"/>
        <rFont val="Times New Roman"/>
        <family val="1"/>
        <charset val="204"/>
      </rPr>
      <t>год (1-й год планового периода)</t>
    </r>
  </si>
  <si>
    <r>
      <t xml:space="preserve">2018 </t>
    </r>
    <r>
      <rPr>
        <sz val="11"/>
        <rFont val="Times New Roman"/>
        <family val="1"/>
        <charset val="204"/>
      </rPr>
      <t>год (2-й год планового периода)</t>
    </r>
  </si>
  <si>
    <t>000</t>
  </si>
  <si>
    <t>Расходы на выплату персоналу учреждений</t>
  </si>
  <si>
    <t xml:space="preserve">Заработная плата рук учреждения </t>
  </si>
  <si>
    <t>Заработная плата зам рук, главного бухгалтера</t>
  </si>
  <si>
    <t xml:space="preserve">Заработ плата воспитателей </t>
  </si>
  <si>
    <t>Заработная плата другого пед персонала</t>
  </si>
  <si>
    <t>Уплата налогов, сборов и иных платежей</t>
  </si>
  <si>
    <t>«30» декабря  2015г.</t>
  </si>
  <si>
    <t>МБДОУ детский сад №6 "Елочка" п. Асерхово</t>
  </si>
  <si>
    <t xml:space="preserve">      Перечень движимого и недвижимого имущества МБДОУ №6"Елочка" с.Асерхово на 01.01.2016</t>
  </si>
  <si>
    <t>010.000000000010000</t>
  </si>
  <si>
    <t>Здание сада №6</t>
  </si>
  <si>
    <t>010.000000000030000</t>
  </si>
  <si>
    <t>Прачечная</t>
  </si>
  <si>
    <t>013.000000000080002</t>
  </si>
  <si>
    <t>Водонагреватель</t>
  </si>
  <si>
    <t>013.000000000080004</t>
  </si>
  <si>
    <t>Пианино Владимир</t>
  </si>
  <si>
    <t>013.000000000080009</t>
  </si>
  <si>
    <t>Холодильник Чинар</t>
  </si>
  <si>
    <t>013.000000000080012</t>
  </si>
  <si>
    <t>Эл.плита</t>
  </si>
  <si>
    <t>013.000000000080015</t>
  </si>
  <si>
    <t>Ванна  с  обвязкой</t>
  </si>
  <si>
    <t>013.000000000080016</t>
  </si>
  <si>
    <t>Водонагреватель Ти Троник</t>
  </si>
  <si>
    <t>013.000000000080017</t>
  </si>
  <si>
    <t>Стиральная машина Самсунг</t>
  </si>
  <si>
    <t>016.000000000030001</t>
  </si>
  <si>
    <t>Кровать 3-х ярусная</t>
  </si>
  <si>
    <t>110.000000001040001</t>
  </si>
  <si>
    <t>Охранно-пожарная сигнализация</t>
  </si>
  <si>
    <t>110.000000001040002</t>
  </si>
  <si>
    <t>Эл.мясорубка</t>
  </si>
  <si>
    <t>110.000000001040003</t>
  </si>
  <si>
    <t>Плита электрическая ПЭ 0,48 М с ЖШ</t>
  </si>
  <si>
    <t>110.000000001040005</t>
  </si>
  <si>
    <t>Телевизор SHARP</t>
  </si>
  <si>
    <t>110.000000001040006</t>
  </si>
  <si>
    <t>Холодильник "Саратов"</t>
  </si>
  <si>
    <t>110.000000001040007</t>
  </si>
  <si>
    <t>Компьютер</t>
  </si>
  <si>
    <t>110.000000001060001</t>
  </si>
  <si>
    <t>Кухонный гарнитур</t>
  </si>
  <si>
    <t>Елка</t>
  </si>
  <si>
    <t>110.000000001070001</t>
  </si>
  <si>
    <t>Литература</t>
  </si>
  <si>
    <t>210.000000001360021</t>
  </si>
  <si>
    <t>Холодильник</t>
  </si>
  <si>
    <t>210.000000001360022</t>
  </si>
  <si>
    <t>Тумба-кровать трехъярусная детская</t>
  </si>
  <si>
    <t>210.000000001360023</t>
  </si>
  <si>
    <t>Тумба-кровать трехярусная детская</t>
  </si>
  <si>
    <t>210.000000001360024</t>
  </si>
  <si>
    <t>Набор мебели для кухни</t>
  </si>
  <si>
    <t>210.000000001360025</t>
  </si>
  <si>
    <t>210.000000001360026</t>
  </si>
  <si>
    <t>210.000000001360027</t>
  </si>
  <si>
    <t>310.000000001060001</t>
  </si>
  <si>
    <t>Электроксилка</t>
  </si>
  <si>
    <t>410.000000001240024</t>
  </si>
  <si>
    <t>МФУ (принтер,сканер,копир)</t>
  </si>
  <si>
    <t>410.000000001240025</t>
  </si>
  <si>
    <t>Принтер EPSON</t>
  </si>
  <si>
    <t>410.000000001240026</t>
  </si>
  <si>
    <t>Ноутбук</t>
  </si>
  <si>
    <t>410.000000001260029</t>
  </si>
  <si>
    <t>Стенка шведская</t>
  </si>
  <si>
    <t>410.000000001260030</t>
  </si>
  <si>
    <t>Мат-пазл</t>
  </si>
  <si>
    <t>410.000000001260031</t>
  </si>
  <si>
    <t>410.000000001260032</t>
  </si>
  <si>
    <t>Катерок игровой</t>
  </si>
  <si>
    <t>410.000000001260033</t>
  </si>
  <si>
    <t>Кухня игровая</t>
  </si>
  <si>
    <t>410.000000001260034</t>
  </si>
  <si>
    <t>410.000000001260035</t>
  </si>
  <si>
    <t>Машина игровая</t>
  </si>
  <si>
    <t>410.000000001260036</t>
  </si>
  <si>
    <t>Мебель игровая</t>
  </si>
  <si>
    <t>410.000000001260037</t>
  </si>
  <si>
    <t>410.000000003110175</t>
  </si>
  <si>
    <t>Земельный участок</t>
  </si>
  <si>
    <t>510.000000001230001</t>
  </si>
  <si>
    <t>Ограждение металлическое</t>
  </si>
  <si>
    <t>510.000000001240001</t>
  </si>
  <si>
    <t>Система видеонаблюдения</t>
  </si>
  <si>
    <t>Наименование объекта</t>
  </si>
  <si>
    <r>
      <t>2016 год</t>
    </r>
    <r>
      <rPr>
        <sz val="9"/>
        <rFont val="Times New Roman"/>
        <family val="1"/>
        <charset val="204"/>
      </rPr>
      <t>(очередной/текущий финансовый год)</t>
    </r>
  </si>
  <si>
    <r>
      <t xml:space="preserve">2017 </t>
    </r>
    <r>
      <rPr>
        <sz val="9"/>
        <rFont val="Times New Roman"/>
        <family val="1"/>
        <charset val="204"/>
      </rPr>
      <t>год(1-й год планового периода)</t>
    </r>
  </si>
  <si>
    <r>
      <t xml:space="preserve">2018 </t>
    </r>
    <r>
      <rPr>
        <sz val="9"/>
        <rFont val="Times New Roman"/>
        <family val="1"/>
        <charset val="204"/>
      </rPr>
      <t>год  (2-й год планового периода)</t>
    </r>
  </si>
  <si>
    <t>1.1. Общая балансовая стоимость недвижимого муниципального  имущества, всего</t>
  </si>
  <si>
    <r>
      <t>I. Нефинансовые активы, всего</t>
    </r>
    <r>
      <rPr>
        <sz val="9"/>
        <rFont val="Times New Roman"/>
        <family val="1"/>
        <charset val="204"/>
      </rPr>
      <t>:</t>
    </r>
  </si>
</sst>
</file>

<file path=xl/styles.xml><?xml version="1.0" encoding="utf-8"?>
<styleSheet xmlns="http://schemas.openxmlformats.org/spreadsheetml/2006/main">
  <fonts count="26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b/>
      <u/>
      <sz val="14"/>
      <name val="Times New Roman"/>
      <family val="1"/>
      <charset val="204"/>
    </font>
    <font>
      <u/>
      <sz val="11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18"/>
      <name val="Arial"/>
      <charset val="204"/>
    </font>
    <font>
      <sz val="8"/>
      <name val="Arial"/>
      <charset val="204"/>
    </font>
    <font>
      <sz val="8"/>
      <color indexed="58"/>
      <name val="Arial"/>
      <charset val="204"/>
    </font>
    <font>
      <sz val="10"/>
      <color indexed="16"/>
      <name val="Arial"/>
      <charset val="204"/>
    </font>
    <font>
      <b/>
      <sz val="10"/>
      <color indexed="16"/>
      <name val="Arial"/>
      <charset val="204"/>
    </font>
    <font>
      <b/>
      <sz val="9"/>
      <name val="Times New Roman"/>
      <family val="1"/>
      <charset val="204"/>
    </font>
    <font>
      <sz val="9"/>
      <name val="Arial Cyr"/>
      <charset val="204"/>
    </font>
    <font>
      <sz val="9"/>
      <name val="Times New Roman"/>
      <family val="1"/>
      <charset val="204"/>
    </font>
    <font>
      <u/>
      <sz val="9"/>
      <name val="Times New Roman"/>
      <family val="1"/>
      <charset val="204"/>
    </font>
    <font>
      <i/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9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vertical="top" wrapText="1"/>
    </xf>
    <xf numFmtId="0" fontId="8" fillId="0" borderId="0" xfId="0" applyFont="1" applyAlignment="1">
      <alignment vertical="top" wrapText="1"/>
    </xf>
    <xf numFmtId="0" fontId="4" fillId="0" borderId="0" xfId="0" applyFont="1"/>
    <xf numFmtId="0" fontId="2" fillId="0" borderId="0" xfId="0" applyFont="1" applyAlignment="1">
      <alignment wrapText="1"/>
    </xf>
    <xf numFmtId="0" fontId="8" fillId="0" borderId="1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8" fillId="0" borderId="0" xfId="0" applyFont="1" applyBorder="1" applyAlignment="1">
      <alignment vertical="top" wrapText="1"/>
    </xf>
    <xf numFmtId="0" fontId="3" fillId="0" borderId="0" xfId="0" applyFont="1" applyAlignment="1">
      <alignment horizontal="justify"/>
    </xf>
    <xf numFmtId="0" fontId="2" fillId="0" borderId="0" xfId="0" applyFont="1" applyAlignment="1">
      <alignment horizontal="justify"/>
    </xf>
    <xf numFmtId="0" fontId="8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top" wrapText="1"/>
    </xf>
    <xf numFmtId="0" fontId="9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 wrapText="1"/>
    </xf>
    <xf numFmtId="0" fontId="2" fillId="0" borderId="0" xfId="0" applyFont="1" applyBorder="1" applyAlignment="1">
      <alignment wrapText="1"/>
    </xf>
    <xf numFmtId="0" fontId="8" fillId="0" borderId="2" xfId="0" applyFont="1" applyBorder="1" applyAlignment="1">
      <alignment horizontal="left" vertical="top" wrapText="1" indent="2"/>
    </xf>
    <xf numFmtId="0" fontId="8" fillId="0" borderId="2" xfId="0" applyFont="1" applyBorder="1" applyAlignment="1">
      <alignment horizontal="left" vertical="top" indent="2"/>
    </xf>
    <xf numFmtId="0" fontId="9" fillId="0" borderId="2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0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2" fillId="0" borderId="0" xfId="0" applyFont="1" applyAlignment="1"/>
    <xf numFmtId="0" fontId="3" fillId="0" borderId="0" xfId="0" applyFont="1" applyAlignment="1"/>
    <xf numFmtId="0" fontId="5" fillId="0" borderId="0" xfId="0" applyFont="1" applyAlignment="1">
      <alignment horizontal="right"/>
    </xf>
    <xf numFmtId="0" fontId="5" fillId="0" borderId="0" xfId="0" applyFont="1" applyBorder="1" applyAlignment="1">
      <alignment horizontal="right"/>
    </xf>
    <xf numFmtId="0" fontId="5" fillId="0" borderId="0" xfId="0" applyFont="1" applyAlignment="1">
      <alignment horizontal="right" wrapText="1"/>
    </xf>
    <xf numFmtId="0" fontId="2" fillId="0" borderId="0" xfId="0" applyFont="1" applyAlignment="1">
      <alignment horizontal="left" wrapText="1"/>
    </xf>
    <xf numFmtId="0" fontId="4" fillId="0" borderId="0" xfId="0" applyFont="1" applyAlignment="1"/>
    <xf numFmtId="0" fontId="12" fillId="0" borderId="0" xfId="0" applyFont="1"/>
    <xf numFmtId="0" fontId="2" fillId="0" borderId="2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Border="1" applyAlignment="1">
      <alignment horizontal="center"/>
    </xf>
    <xf numFmtId="0" fontId="15" fillId="0" borderId="0" xfId="0" applyFont="1"/>
    <xf numFmtId="0" fontId="1" fillId="0" borderId="0" xfId="0" applyFont="1"/>
    <xf numFmtId="0" fontId="5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top" wrapText="1"/>
    </xf>
    <xf numFmtId="0" fontId="16" fillId="3" borderId="2" xfId="0" applyFont="1" applyFill="1" applyBorder="1" applyAlignment="1">
      <alignment horizontal="center" vertical="center" wrapText="1"/>
    </xf>
    <xf numFmtId="49" fontId="17" fillId="4" borderId="4" xfId="0" applyNumberFormat="1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left" vertical="center"/>
    </xf>
    <xf numFmtId="4" fontId="18" fillId="4" borderId="4" xfId="0" applyNumberFormat="1" applyFont="1" applyFill="1" applyBorder="1" applyAlignment="1">
      <alignment horizontal="right" vertical="center"/>
    </xf>
    <xf numFmtId="4" fontId="18" fillId="4" borderId="5" xfId="0" applyNumberFormat="1" applyFont="1" applyFill="1" applyBorder="1" applyAlignment="1">
      <alignment horizontal="right" vertical="center"/>
    </xf>
    <xf numFmtId="0" fontId="19" fillId="2" borderId="6" xfId="0" applyFont="1" applyFill="1" applyBorder="1" applyAlignment="1">
      <alignment vertical="center"/>
    </xf>
    <xf numFmtId="4" fontId="20" fillId="2" borderId="2" xfId="0" applyNumberFormat="1" applyFont="1" applyFill="1" applyBorder="1" applyAlignment="1">
      <alignment vertical="center"/>
    </xf>
    <xf numFmtId="0" fontId="16" fillId="3" borderId="2" xfId="0" applyFont="1" applyFill="1" applyBorder="1" applyAlignment="1">
      <alignment horizontal="centerContinuous" vertical="center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wrapText="1"/>
    </xf>
    <xf numFmtId="0" fontId="12" fillId="0" borderId="10" xfId="0" applyFont="1" applyBorder="1" applyAlignment="1">
      <alignment horizontal="center" wrapText="1"/>
    </xf>
    <xf numFmtId="0" fontId="12" fillId="0" borderId="7" xfId="0" applyFont="1" applyBorder="1" applyAlignment="1">
      <alignment horizontal="center" wrapText="1"/>
    </xf>
    <xf numFmtId="0" fontId="2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horizontal="right"/>
    </xf>
    <xf numFmtId="0" fontId="5" fillId="0" borderId="0" xfId="0" applyFont="1" applyAlignment="1">
      <alignment horizontal="center" wrapText="1"/>
    </xf>
    <xf numFmtId="0" fontId="2" fillId="0" borderId="8" xfId="0" applyFont="1" applyBorder="1" applyAlignment="1">
      <alignment horizontal="right"/>
    </xf>
    <xf numFmtId="0" fontId="12" fillId="0" borderId="9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8" fillId="0" borderId="0" xfId="0" applyFont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0" xfId="0" applyFont="1" applyBorder="1" applyAlignment="1">
      <alignment vertical="top" wrapText="1"/>
    </xf>
    <xf numFmtId="0" fontId="8" fillId="0" borderId="11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top" wrapText="1"/>
    </xf>
    <xf numFmtId="0" fontId="14" fillId="0" borderId="14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22" fillId="0" borderId="0" xfId="0" applyFont="1"/>
    <xf numFmtId="0" fontId="23" fillId="0" borderId="0" xfId="0" applyFont="1"/>
    <xf numFmtId="0" fontId="23" fillId="0" borderId="2" xfId="0" applyFont="1" applyBorder="1" applyAlignment="1">
      <alignment horizontal="center" vertical="top" wrapText="1"/>
    </xf>
    <xf numFmtId="0" fontId="23" fillId="0" borderId="11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3" fillId="0" borderId="12" xfId="0" applyFont="1" applyBorder="1" applyAlignment="1">
      <alignment horizontal="center" vertical="top" wrapText="1"/>
    </xf>
    <xf numFmtId="0" fontId="23" fillId="0" borderId="13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23" fillId="0" borderId="2" xfId="0" applyFont="1" applyBorder="1" applyAlignment="1">
      <alignment vertical="top" wrapText="1"/>
    </xf>
    <xf numFmtId="0" fontId="23" fillId="0" borderId="2" xfId="0" applyFont="1" applyBorder="1" applyAlignment="1">
      <alignment horizontal="center" wrapText="1"/>
    </xf>
    <xf numFmtId="0" fontId="23" fillId="0" borderId="2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top" wrapText="1" indent="2"/>
    </xf>
    <xf numFmtId="0" fontId="22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left" vertical="top" wrapText="1"/>
    </xf>
    <xf numFmtId="0" fontId="25" fillId="0" borderId="2" xfId="0" applyFont="1" applyBorder="1" applyAlignment="1">
      <alignment vertical="top" wrapText="1"/>
    </xf>
    <xf numFmtId="0" fontId="25" fillId="0" borderId="2" xfId="0" applyFont="1" applyBorder="1" applyAlignment="1">
      <alignment horizontal="center" vertical="top" wrapText="1"/>
    </xf>
    <xf numFmtId="0" fontId="23" fillId="0" borderId="0" xfId="0" applyFont="1" applyAlignment="1">
      <alignment vertical="top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Border="1" applyAlignment="1">
      <alignment vertical="top" wrapText="1"/>
    </xf>
    <xf numFmtId="0" fontId="23" fillId="0" borderId="0" xfId="0" applyFont="1" applyBorder="1" applyAlignment="1">
      <alignment vertical="top" wrapText="1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justify"/>
    </xf>
    <xf numFmtId="0" fontId="21" fillId="0" borderId="0" xfId="0" applyFont="1" applyAlignment="1">
      <alignment horizontal="center" vertical="top" wrapText="1"/>
    </xf>
    <xf numFmtId="0" fontId="21" fillId="0" borderId="0" xfId="0" applyFont="1" applyAlignment="1">
      <alignment vertical="top" wrapText="1"/>
    </xf>
    <xf numFmtId="0" fontId="23" fillId="0" borderId="0" xfId="0" applyFont="1" applyAlignment="1">
      <alignment vertical="top" wrapText="1"/>
    </xf>
    <xf numFmtId="0" fontId="21" fillId="0" borderId="0" xfId="0" applyFont="1" applyBorder="1" applyAlignment="1">
      <alignment horizontal="center" vertical="top" wrapText="1"/>
    </xf>
    <xf numFmtId="0" fontId="21" fillId="0" borderId="2" xfId="0" applyFont="1" applyBorder="1" applyAlignment="1">
      <alignment vertical="top" wrapText="1"/>
    </xf>
    <xf numFmtId="0" fontId="21" fillId="0" borderId="2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left" vertical="top" wrapText="1" indent="4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topLeftCell="A19" workbookViewId="0">
      <selection activeCell="J9" sqref="J9"/>
    </sheetView>
  </sheetViews>
  <sheetFormatPr defaultColWidth="9.109375" defaultRowHeight="13.2"/>
  <cols>
    <col min="1" max="12" width="9.109375" style="2"/>
    <col min="13" max="13" width="3.44140625" style="2" customWidth="1"/>
    <col min="14" max="14" width="8.6640625" style="2" customWidth="1"/>
    <col min="15" max="15" width="12.6640625" style="2" customWidth="1"/>
    <col min="16" max="16384" width="9.109375" style="2"/>
  </cols>
  <sheetData>
    <row r="1" spans="1:15" ht="15.6">
      <c r="A1" s="30"/>
    </row>
    <row r="2" spans="1:15" ht="15.6">
      <c r="A2" s="35" t="s">
        <v>130</v>
      </c>
      <c r="J2" s="1"/>
      <c r="K2" s="65" t="s">
        <v>129</v>
      </c>
      <c r="L2" s="65"/>
      <c r="M2" s="65"/>
      <c r="N2" s="65"/>
      <c r="O2" s="65"/>
    </row>
    <row r="3" spans="1:15" ht="18">
      <c r="A3" s="29" t="s">
        <v>88</v>
      </c>
      <c r="B3" s="29"/>
      <c r="C3" s="29"/>
      <c r="D3" s="29"/>
      <c r="E3" s="29"/>
      <c r="F3" s="29"/>
      <c r="G3" s="29"/>
      <c r="H3" s="29"/>
      <c r="I3" s="67" t="s">
        <v>127</v>
      </c>
      <c r="J3" s="67"/>
      <c r="K3" s="67"/>
      <c r="L3" s="67"/>
      <c r="M3" s="67"/>
      <c r="N3" s="67"/>
      <c r="O3" s="67"/>
    </row>
    <row r="4" spans="1:15" ht="18">
      <c r="A4" s="29"/>
      <c r="B4" s="29"/>
      <c r="C4" s="29"/>
      <c r="D4" s="29"/>
      <c r="E4" s="29"/>
      <c r="F4" s="29"/>
      <c r="G4" s="29"/>
      <c r="H4" s="29"/>
      <c r="I4" s="67" t="s">
        <v>0</v>
      </c>
      <c r="J4" s="67"/>
      <c r="K4" s="67"/>
      <c r="L4" s="67"/>
      <c r="M4" s="67"/>
      <c r="N4" s="67"/>
      <c r="O4" s="67"/>
    </row>
    <row r="5" spans="1:15" ht="18">
      <c r="A5" s="29" t="s">
        <v>88</v>
      </c>
      <c r="B5" s="29"/>
      <c r="C5" s="29"/>
      <c r="D5" s="29"/>
      <c r="E5" s="29"/>
      <c r="F5" s="29"/>
      <c r="G5" s="29"/>
      <c r="H5" s="29"/>
      <c r="I5" s="67" t="s">
        <v>128</v>
      </c>
      <c r="J5" s="67"/>
      <c r="K5" s="67"/>
      <c r="L5" s="67"/>
      <c r="M5" s="67"/>
      <c r="N5" s="67"/>
      <c r="O5" s="67"/>
    </row>
    <row r="6" spans="1:15" ht="17.399999999999999">
      <c r="A6" s="34"/>
      <c r="B6" s="34"/>
      <c r="C6" s="34"/>
      <c r="D6" s="34"/>
      <c r="E6" s="34"/>
      <c r="F6" s="34"/>
      <c r="G6" s="34"/>
      <c r="H6" s="34"/>
      <c r="I6" s="34"/>
      <c r="J6" s="68" t="s">
        <v>131</v>
      </c>
      <c r="K6" s="68"/>
      <c r="L6" s="68"/>
      <c r="M6" s="68"/>
      <c r="N6" s="68"/>
      <c r="O6" s="68"/>
    </row>
    <row r="7" spans="1:15" ht="15.6">
      <c r="A7" s="28"/>
      <c r="B7" s="28"/>
      <c r="C7" s="28"/>
      <c r="D7" s="28"/>
      <c r="E7" s="28"/>
      <c r="F7" s="28"/>
      <c r="G7" s="28"/>
      <c r="H7" s="28"/>
      <c r="I7" s="28"/>
      <c r="J7" s="67" t="s">
        <v>1</v>
      </c>
      <c r="K7" s="67"/>
      <c r="L7" s="67"/>
      <c r="M7" s="67"/>
      <c r="N7" s="67"/>
      <c r="O7" s="67"/>
    </row>
    <row r="8" spans="1:15" ht="18">
      <c r="A8" s="29"/>
      <c r="B8" s="29"/>
      <c r="C8" s="29"/>
      <c r="D8" s="29"/>
      <c r="E8" s="29"/>
      <c r="F8" s="29"/>
      <c r="G8" s="29"/>
      <c r="H8" s="29"/>
      <c r="I8" s="29"/>
      <c r="J8" s="66" t="s">
        <v>146</v>
      </c>
      <c r="K8" s="66"/>
      <c r="L8" s="66"/>
      <c r="M8" s="66"/>
      <c r="N8" s="66"/>
      <c r="O8" s="66"/>
    </row>
    <row r="9" spans="1:15" ht="17.399999999999999">
      <c r="A9" s="3"/>
    </row>
    <row r="10" spans="1:15" ht="17.399999999999999">
      <c r="A10" s="3"/>
    </row>
    <row r="11" spans="1:15" ht="64.5" customHeight="1">
      <c r="A11" s="60" t="s">
        <v>145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</row>
    <row r="12" spans="1:15" ht="25.5" customHeight="1">
      <c r="A12" s="66" t="str">
        <f>J8</f>
        <v>"  30  "   декабря   2015 г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</row>
    <row r="13" spans="1:15">
      <c r="A13" s="4"/>
    </row>
    <row r="14" spans="1:15">
      <c r="A14" s="4"/>
    </row>
    <row r="16" spans="1:15" ht="39.75" customHeight="1">
      <c r="A16" s="69" t="s">
        <v>119</v>
      </c>
      <c r="B16" s="69"/>
      <c r="C16" s="69"/>
      <c r="D16" s="63" t="s">
        <v>138</v>
      </c>
      <c r="E16" s="63"/>
      <c r="F16" s="63"/>
      <c r="G16" s="63"/>
      <c r="H16" s="63"/>
      <c r="I16" s="63"/>
      <c r="J16" s="63"/>
      <c r="K16" s="63"/>
      <c r="L16" s="64" t="s">
        <v>123</v>
      </c>
      <c r="M16" s="64"/>
      <c r="N16" s="70"/>
      <c r="O16" s="36"/>
    </row>
    <row r="17" spans="1:15" ht="28.5" customHeight="1">
      <c r="A17" s="61" t="s">
        <v>120</v>
      </c>
      <c r="B17" s="61"/>
      <c r="C17" s="61"/>
      <c r="D17" s="61"/>
      <c r="E17" s="61"/>
      <c r="F17" s="62" t="s">
        <v>132</v>
      </c>
      <c r="G17" s="62"/>
      <c r="H17" s="62"/>
      <c r="I17" s="62"/>
      <c r="J17" s="62"/>
      <c r="K17" s="62"/>
      <c r="L17" s="30"/>
      <c r="M17" s="64"/>
      <c r="N17" s="64"/>
      <c r="O17" s="36"/>
    </row>
    <row r="18" spans="1:15" ht="18.75" customHeight="1">
      <c r="A18" s="61" t="s">
        <v>2</v>
      </c>
      <c r="B18" s="61"/>
      <c r="C18" s="61"/>
      <c r="D18" s="61"/>
      <c r="E18" s="61"/>
      <c r="F18" s="63"/>
      <c r="G18" s="63"/>
      <c r="H18" s="63"/>
      <c r="I18" s="63"/>
      <c r="J18" s="63"/>
      <c r="K18" s="63"/>
      <c r="L18" s="31"/>
      <c r="M18" s="64" t="s">
        <v>124</v>
      </c>
      <c r="N18" s="64"/>
      <c r="O18" s="36">
        <v>22722580</v>
      </c>
    </row>
    <row r="19" spans="1:15" ht="36.75" customHeight="1">
      <c r="A19" s="61" t="s">
        <v>121</v>
      </c>
      <c r="B19" s="61"/>
      <c r="C19" s="61"/>
      <c r="D19" s="61"/>
      <c r="E19" s="61"/>
      <c r="F19" s="71" t="s">
        <v>139</v>
      </c>
      <c r="G19" s="71"/>
      <c r="H19" s="71"/>
      <c r="I19" s="71"/>
      <c r="J19" s="71"/>
      <c r="K19" s="71"/>
      <c r="L19" s="30"/>
      <c r="M19" s="64" t="s">
        <v>125</v>
      </c>
      <c r="N19" s="64"/>
      <c r="O19" s="36">
        <v>17250000009</v>
      </c>
    </row>
    <row r="20" spans="1:15" ht="15.6">
      <c r="A20" s="33"/>
      <c r="B20" s="9"/>
      <c r="C20" s="9"/>
      <c r="D20" s="9"/>
      <c r="E20" s="9"/>
      <c r="F20" s="9"/>
      <c r="G20" s="9"/>
      <c r="H20" s="9"/>
      <c r="I20" s="9"/>
      <c r="J20" s="9"/>
      <c r="K20" s="32"/>
      <c r="L20" s="30"/>
      <c r="M20" s="64"/>
      <c r="N20" s="64"/>
      <c r="O20" s="36"/>
    </row>
    <row r="21" spans="1:15" ht="15.6">
      <c r="A21" s="61" t="s">
        <v>122</v>
      </c>
      <c r="B21" s="61"/>
      <c r="C21" s="61"/>
      <c r="D21" s="61"/>
      <c r="E21" s="61"/>
      <c r="F21" s="61"/>
      <c r="G21" s="63">
        <v>3323004791</v>
      </c>
      <c r="H21" s="63"/>
      <c r="I21" s="63"/>
      <c r="J21" s="63"/>
      <c r="K21" s="63"/>
      <c r="L21" s="30"/>
      <c r="M21" s="64" t="s">
        <v>126</v>
      </c>
      <c r="N21" s="64"/>
      <c r="O21" s="36"/>
    </row>
    <row r="22" spans="1:15" ht="15.6">
      <c r="A22" s="61" t="s">
        <v>116</v>
      </c>
      <c r="B22" s="61"/>
      <c r="C22" s="61"/>
      <c r="D22" s="61"/>
      <c r="E22" s="61"/>
      <c r="F22" s="21"/>
      <c r="G22" s="71">
        <v>332301001</v>
      </c>
      <c r="H22" s="71"/>
      <c r="I22" s="71"/>
      <c r="J22" s="71"/>
      <c r="K22" s="71"/>
      <c r="L22" s="37"/>
      <c r="M22" s="64" t="s">
        <v>118</v>
      </c>
      <c r="N22" s="64"/>
      <c r="O22" s="36">
        <v>383</v>
      </c>
    </row>
    <row r="23" spans="1:15" ht="15.6">
      <c r="A23" s="5" t="s">
        <v>117</v>
      </c>
      <c r="O23" s="38"/>
    </row>
  </sheetData>
  <mergeCells count="27">
    <mergeCell ref="D16:K16"/>
    <mergeCell ref="L16:N16"/>
    <mergeCell ref="A12:N12"/>
    <mergeCell ref="M22:N22"/>
    <mergeCell ref="A19:E19"/>
    <mergeCell ref="F19:K19"/>
    <mergeCell ref="A21:F21"/>
    <mergeCell ref="A22:E22"/>
    <mergeCell ref="G22:K22"/>
    <mergeCell ref="A17:E17"/>
    <mergeCell ref="K2:O2"/>
    <mergeCell ref="G21:K21"/>
    <mergeCell ref="J8:O8"/>
    <mergeCell ref="I3:O3"/>
    <mergeCell ref="I4:O4"/>
    <mergeCell ref="I5:O5"/>
    <mergeCell ref="J6:O6"/>
    <mergeCell ref="J7:O7"/>
    <mergeCell ref="A11:N11"/>
    <mergeCell ref="A16:C16"/>
    <mergeCell ref="A18:E18"/>
    <mergeCell ref="F17:K18"/>
    <mergeCell ref="M21:N21"/>
    <mergeCell ref="M20:N20"/>
    <mergeCell ref="M17:N17"/>
    <mergeCell ref="M18:N18"/>
    <mergeCell ref="M19:N19"/>
  </mergeCells>
  <phoneticPr fontId="11" type="noConversion"/>
  <pageMargins left="0.39370078740157483" right="0.39370078740157483" top="0.78740157480314965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82"/>
  <sheetViews>
    <sheetView tabSelected="1" topLeftCell="A61" workbookViewId="0">
      <selection sqref="A1:IV65536"/>
    </sheetView>
  </sheetViews>
  <sheetFormatPr defaultRowHeight="11.4"/>
  <cols>
    <col min="1" max="1" width="87.88671875" style="90" customWidth="1"/>
    <col min="2" max="2" width="46.109375" style="90" customWidth="1"/>
    <col min="3" max="16384" width="8.88671875" style="90"/>
  </cols>
  <sheetData>
    <row r="1" spans="1:2">
      <c r="A1" s="114" t="s">
        <v>3</v>
      </c>
      <c r="B1" s="114"/>
    </row>
    <row r="2" spans="1:2">
      <c r="A2" s="115"/>
      <c r="B2" s="115"/>
    </row>
    <row r="3" spans="1:2" ht="48">
      <c r="A3" s="107" t="s">
        <v>4</v>
      </c>
      <c r="B3" s="98" t="s">
        <v>136</v>
      </c>
    </row>
    <row r="4" spans="1:2" ht="70.5" customHeight="1">
      <c r="A4" s="107" t="s">
        <v>5</v>
      </c>
      <c r="B4" s="98" t="s">
        <v>137</v>
      </c>
    </row>
    <row r="5" spans="1:2" ht="12">
      <c r="A5" s="107" t="s">
        <v>6</v>
      </c>
      <c r="B5" s="98"/>
    </row>
    <row r="6" spans="1:2" ht="24">
      <c r="A6" s="107" t="s">
        <v>7</v>
      </c>
      <c r="B6" s="98" t="s">
        <v>133</v>
      </c>
    </row>
    <row r="7" spans="1:2" ht="12">
      <c r="A7" s="116"/>
      <c r="B7" s="116"/>
    </row>
    <row r="8" spans="1:2" ht="12">
      <c r="A8" s="116"/>
      <c r="B8" s="116"/>
    </row>
    <row r="9" spans="1:2">
      <c r="A9" s="117" t="s">
        <v>8</v>
      </c>
      <c r="B9" s="117"/>
    </row>
    <row r="10" spans="1:2" ht="12">
      <c r="A10" s="97" t="s">
        <v>9</v>
      </c>
      <c r="B10" s="97" t="s">
        <v>10</v>
      </c>
    </row>
    <row r="11" spans="1:2" ht="12">
      <c r="A11" s="118" t="s">
        <v>246</v>
      </c>
      <c r="B11" s="119">
        <v>6406475.0499999998</v>
      </c>
    </row>
    <row r="12" spans="1:2" ht="12">
      <c r="A12" s="98" t="s">
        <v>11</v>
      </c>
      <c r="B12" s="97"/>
    </row>
    <row r="13" spans="1:2" ht="12">
      <c r="A13" s="98" t="s">
        <v>245</v>
      </c>
      <c r="B13" s="97">
        <v>558810</v>
      </c>
    </row>
    <row r="14" spans="1:2" ht="12">
      <c r="A14" s="98" t="s">
        <v>12</v>
      </c>
      <c r="B14" s="97"/>
    </row>
    <row r="15" spans="1:2" ht="24">
      <c r="A15" s="120" t="s">
        <v>13</v>
      </c>
      <c r="B15" s="97">
        <v>558810</v>
      </c>
    </row>
    <row r="16" spans="1:2" ht="24">
      <c r="A16" s="120" t="s">
        <v>14</v>
      </c>
      <c r="B16" s="97"/>
    </row>
    <row r="17" spans="1:2" ht="24">
      <c r="A17" s="120" t="s">
        <v>15</v>
      </c>
      <c r="B17" s="97"/>
    </row>
    <row r="18" spans="1:2" ht="12">
      <c r="A18" s="120" t="s">
        <v>16</v>
      </c>
      <c r="B18" s="97">
        <v>0</v>
      </c>
    </row>
    <row r="19" spans="1:2" ht="12">
      <c r="A19" s="98" t="s">
        <v>17</v>
      </c>
      <c r="B19" s="97">
        <v>634185.23</v>
      </c>
    </row>
    <row r="20" spans="1:2" ht="12">
      <c r="A20" s="98" t="s">
        <v>12</v>
      </c>
      <c r="B20" s="97"/>
    </row>
    <row r="21" spans="1:2" ht="12">
      <c r="A21" s="120" t="s">
        <v>18</v>
      </c>
      <c r="B21" s="97">
        <v>560523.93000000005</v>
      </c>
    </row>
    <row r="22" spans="1:2" ht="12">
      <c r="A22" s="120" t="s">
        <v>19</v>
      </c>
      <c r="B22" s="97">
        <v>179018.38</v>
      </c>
    </row>
    <row r="23" spans="1:2">
      <c r="A23" s="118" t="s">
        <v>20</v>
      </c>
      <c r="B23" s="119">
        <v>123070.11</v>
      </c>
    </row>
    <row r="24" spans="1:2" ht="12">
      <c r="A24" s="98" t="s">
        <v>11</v>
      </c>
      <c r="B24" s="97"/>
    </row>
    <row r="25" spans="1:2" ht="12">
      <c r="A25" s="98" t="s">
        <v>21</v>
      </c>
      <c r="B25" s="97">
        <v>0</v>
      </c>
    </row>
    <row r="26" spans="1:2" ht="12">
      <c r="A26" s="98" t="s">
        <v>22</v>
      </c>
      <c r="B26" s="97"/>
    </row>
    <row r="27" spans="1:2" ht="12">
      <c r="A27" s="98" t="s">
        <v>12</v>
      </c>
      <c r="B27" s="97"/>
    </row>
    <row r="28" spans="1:2" ht="12">
      <c r="A28" s="120" t="s">
        <v>23</v>
      </c>
      <c r="B28" s="97"/>
    </row>
    <row r="29" spans="1:2" ht="12">
      <c r="A29" s="120" t="s">
        <v>24</v>
      </c>
      <c r="B29" s="97"/>
    </row>
    <row r="30" spans="1:2" ht="12">
      <c r="A30" s="120" t="s">
        <v>25</v>
      </c>
      <c r="B30" s="97"/>
    </row>
    <row r="31" spans="1:2" ht="12">
      <c r="A31" s="120" t="s">
        <v>26</v>
      </c>
      <c r="B31" s="97"/>
    </row>
    <row r="32" spans="1:2" ht="12">
      <c r="A32" s="120" t="s">
        <v>27</v>
      </c>
      <c r="B32" s="97"/>
    </row>
    <row r="33" spans="1:2" ht="12">
      <c r="A33" s="120" t="s">
        <v>28</v>
      </c>
      <c r="B33" s="97"/>
    </row>
    <row r="34" spans="1:2" ht="12">
      <c r="A34" s="120" t="s">
        <v>29</v>
      </c>
      <c r="B34" s="97"/>
    </row>
    <row r="35" spans="1:2" ht="12">
      <c r="A35" s="120" t="s">
        <v>30</v>
      </c>
      <c r="B35" s="97"/>
    </row>
    <row r="36" spans="1:2" ht="12">
      <c r="A36" s="120" t="s">
        <v>31</v>
      </c>
      <c r="B36" s="97"/>
    </row>
    <row r="37" spans="1:2" ht="12">
      <c r="A37" s="120" t="s">
        <v>32</v>
      </c>
      <c r="B37" s="97"/>
    </row>
    <row r="38" spans="1:2" ht="24">
      <c r="A38" s="98" t="s">
        <v>33</v>
      </c>
      <c r="B38" s="97">
        <v>0</v>
      </c>
    </row>
    <row r="39" spans="1:2" ht="12">
      <c r="A39" s="98" t="s">
        <v>12</v>
      </c>
      <c r="B39" s="97"/>
    </row>
    <row r="40" spans="1:2" ht="12">
      <c r="A40" s="120" t="s">
        <v>34</v>
      </c>
      <c r="B40" s="97"/>
    </row>
    <row r="41" spans="1:2" ht="12">
      <c r="A41" s="120" t="s">
        <v>35</v>
      </c>
      <c r="B41" s="97"/>
    </row>
    <row r="42" spans="1:2" ht="12">
      <c r="A42" s="120" t="s">
        <v>36</v>
      </c>
      <c r="B42" s="97"/>
    </row>
    <row r="43" spans="1:2" ht="12">
      <c r="A43" s="120" t="s">
        <v>37</v>
      </c>
      <c r="B43" s="97"/>
    </row>
    <row r="44" spans="1:2" ht="12">
      <c r="A44" s="120" t="s">
        <v>38</v>
      </c>
      <c r="B44" s="97"/>
    </row>
    <row r="45" spans="1:2" ht="12">
      <c r="A45" s="120" t="s">
        <v>39</v>
      </c>
      <c r="B45" s="97"/>
    </row>
    <row r="46" spans="1:2" ht="12">
      <c r="A46" s="120" t="s">
        <v>40</v>
      </c>
      <c r="B46" s="97"/>
    </row>
    <row r="47" spans="1:2" ht="12">
      <c r="A47" s="120" t="s">
        <v>41</v>
      </c>
      <c r="B47" s="97"/>
    </row>
    <row r="48" spans="1:2" ht="12">
      <c r="A48" s="120" t="s">
        <v>42</v>
      </c>
      <c r="B48" s="97"/>
    </row>
    <row r="49" spans="1:2" ht="12">
      <c r="A49" s="120" t="s">
        <v>43</v>
      </c>
      <c r="B49" s="97"/>
    </row>
    <row r="50" spans="1:2">
      <c r="A50" s="118" t="s">
        <v>44</v>
      </c>
      <c r="B50" s="119">
        <v>32857.589999999997</v>
      </c>
    </row>
    <row r="51" spans="1:2" ht="12">
      <c r="A51" s="98" t="s">
        <v>11</v>
      </c>
      <c r="B51" s="97"/>
    </row>
    <row r="52" spans="1:2" ht="12">
      <c r="A52" s="98" t="s">
        <v>45</v>
      </c>
      <c r="B52" s="97">
        <v>0</v>
      </c>
    </row>
    <row r="53" spans="1:2" ht="24">
      <c r="A53" s="98" t="s">
        <v>46</v>
      </c>
      <c r="B53" s="97"/>
    </row>
    <row r="54" spans="1:2" ht="12">
      <c r="A54" s="98" t="s">
        <v>12</v>
      </c>
      <c r="B54" s="97"/>
    </row>
    <row r="55" spans="1:2" ht="12">
      <c r="A55" s="120" t="s">
        <v>47</v>
      </c>
      <c r="B55" s="97"/>
    </row>
    <row r="56" spans="1:2" ht="12">
      <c r="A56" s="120" t="s">
        <v>48</v>
      </c>
      <c r="B56" s="97"/>
    </row>
    <row r="57" spans="1:2" ht="12">
      <c r="A57" s="120" t="s">
        <v>49</v>
      </c>
      <c r="B57" s="97"/>
    </row>
    <row r="58" spans="1:2" ht="12">
      <c r="A58" s="120" t="s">
        <v>50</v>
      </c>
      <c r="B58" s="97"/>
    </row>
    <row r="59" spans="1:2" ht="12">
      <c r="A59" s="120" t="s">
        <v>51</v>
      </c>
      <c r="B59" s="97"/>
    </row>
    <row r="60" spans="1:2" ht="12">
      <c r="A60" s="120" t="s">
        <v>52</v>
      </c>
      <c r="B60" s="97"/>
    </row>
    <row r="61" spans="1:2" ht="12">
      <c r="A61" s="120" t="s">
        <v>53</v>
      </c>
      <c r="B61" s="97"/>
    </row>
    <row r="62" spans="1:2" ht="12">
      <c r="A62" s="120" t="s">
        <v>54</v>
      </c>
      <c r="B62" s="97"/>
    </row>
    <row r="63" spans="1:2" ht="12">
      <c r="A63" s="120" t="s">
        <v>55</v>
      </c>
      <c r="B63" s="97"/>
    </row>
    <row r="64" spans="1:2" ht="12">
      <c r="A64" s="120" t="s">
        <v>56</v>
      </c>
      <c r="B64" s="97"/>
    </row>
    <row r="65" spans="1:2" ht="12">
      <c r="A65" s="120" t="s">
        <v>57</v>
      </c>
      <c r="B65" s="97"/>
    </row>
    <row r="66" spans="1:2" ht="12">
      <c r="A66" s="120" t="s">
        <v>58</v>
      </c>
      <c r="B66" s="97"/>
    </row>
    <row r="67" spans="1:2" ht="12">
      <c r="A67" s="120" t="s">
        <v>59</v>
      </c>
      <c r="B67" s="97"/>
    </row>
    <row r="68" spans="1:2" ht="24">
      <c r="A68" s="98" t="s">
        <v>60</v>
      </c>
      <c r="B68" s="97">
        <v>3053.21</v>
      </c>
    </row>
    <row r="69" spans="1:2" ht="12">
      <c r="A69" s="98" t="s">
        <v>12</v>
      </c>
      <c r="B69" s="97"/>
    </row>
    <row r="70" spans="1:2" ht="12">
      <c r="A70" s="120" t="s">
        <v>61</v>
      </c>
      <c r="B70" s="97"/>
    </row>
    <row r="71" spans="1:2" ht="12">
      <c r="A71" s="120" t="s">
        <v>62</v>
      </c>
      <c r="B71" s="97"/>
    </row>
    <row r="72" spans="1:2" ht="12">
      <c r="A72" s="120" t="s">
        <v>63</v>
      </c>
      <c r="B72" s="97"/>
    </row>
    <row r="73" spans="1:2" ht="12">
      <c r="A73" s="120" t="s">
        <v>64</v>
      </c>
      <c r="B73" s="97"/>
    </row>
    <row r="74" spans="1:2" ht="12">
      <c r="A74" s="120" t="s">
        <v>65</v>
      </c>
      <c r="B74" s="97"/>
    </row>
    <row r="75" spans="1:2" ht="12">
      <c r="A75" s="120" t="s">
        <v>66</v>
      </c>
      <c r="B75" s="97"/>
    </row>
    <row r="76" spans="1:2" ht="12">
      <c r="A76" s="120" t="s">
        <v>67</v>
      </c>
      <c r="B76" s="97"/>
    </row>
    <row r="77" spans="1:2" ht="12">
      <c r="A77" s="120" t="s">
        <v>68</v>
      </c>
      <c r="B77" s="97"/>
    </row>
    <row r="78" spans="1:2" ht="12">
      <c r="A78" s="120" t="s">
        <v>69</v>
      </c>
      <c r="B78" s="97"/>
    </row>
    <row r="79" spans="1:2" ht="12">
      <c r="A79" s="120" t="s">
        <v>70</v>
      </c>
      <c r="B79" s="97">
        <v>3053.21</v>
      </c>
    </row>
    <row r="80" spans="1:2" ht="12">
      <c r="A80" s="120" t="s">
        <v>71</v>
      </c>
      <c r="B80" s="97"/>
    </row>
    <row r="81" spans="1:2" ht="12">
      <c r="A81" s="120" t="s">
        <v>72</v>
      </c>
      <c r="B81" s="97"/>
    </row>
    <row r="82" spans="1:2" ht="12">
      <c r="A82" s="120" t="s">
        <v>73</v>
      </c>
      <c r="B82" s="97"/>
    </row>
  </sheetData>
  <mergeCells count="4">
    <mergeCell ref="A7:B7"/>
    <mergeCell ref="A8:B8"/>
    <mergeCell ref="A9:B9"/>
    <mergeCell ref="A1:B1"/>
  </mergeCells>
  <phoneticPr fontId="11" type="noConversion"/>
  <pageMargins left="0.39370078740157483" right="0.39370078740157483" top="0.78740157480314965" bottom="0.39370078740157483" header="0.51181102362204722" footer="0.51181102362204722"/>
  <pageSetup paperSize="9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50"/>
  <sheetViews>
    <sheetView topLeftCell="C1" workbookViewId="0">
      <selection activeCell="G38" sqref="G38"/>
    </sheetView>
  </sheetViews>
  <sheetFormatPr defaultColWidth="9.109375" defaultRowHeight="13.2"/>
  <cols>
    <col min="1" max="1" width="56.44140625" customWidth="1"/>
    <col min="2" max="2" width="15.109375" customWidth="1"/>
    <col min="3" max="3" width="16" customWidth="1"/>
    <col min="4" max="4" width="19.6640625" customWidth="1"/>
    <col min="5" max="5" width="12.44140625" customWidth="1"/>
    <col min="6" max="6" width="16.33203125" customWidth="1"/>
    <col min="7" max="7" width="19.6640625" customWidth="1"/>
    <col min="8" max="8" width="14.109375" customWidth="1"/>
    <col min="9" max="9" width="18.109375" customWidth="1"/>
    <col min="10" max="10" width="19.5546875" customWidth="1"/>
    <col min="11" max="11" width="12.88671875" customWidth="1"/>
  </cols>
  <sheetData>
    <row r="1" spans="1:11" ht="17.399999999999999">
      <c r="A1" s="8" t="s">
        <v>74</v>
      </c>
    </row>
    <row r="2" spans="1:11">
      <c r="A2" s="2"/>
    </row>
    <row r="3" spans="1:11" ht="19.5" customHeight="1">
      <c r="A3" s="82" t="s">
        <v>75</v>
      </c>
      <c r="B3" s="82" t="s">
        <v>149</v>
      </c>
      <c r="C3" s="85" t="s">
        <v>151</v>
      </c>
      <c r="D3" s="86"/>
      <c r="E3" s="87"/>
      <c r="F3" s="85" t="s">
        <v>152</v>
      </c>
      <c r="G3" s="86"/>
      <c r="H3" s="87"/>
      <c r="I3" s="85" t="s">
        <v>153</v>
      </c>
      <c r="J3" s="86"/>
      <c r="K3" s="87"/>
    </row>
    <row r="4" spans="1:11" ht="15" customHeight="1">
      <c r="A4" s="83"/>
      <c r="B4" s="83"/>
      <c r="C4" s="82" t="s">
        <v>115</v>
      </c>
      <c r="D4" s="78" t="s">
        <v>77</v>
      </c>
      <c r="E4" s="79"/>
      <c r="F4" s="82" t="s">
        <v>115</v>
      </c>
      <c r="G4" s="78" t="s">
        <v>77</v>
      </c>
      <c r="H4" s="79"/>
      <c r="I4" s="82" t="s">
        <v>115</v>
      </c>
      <c r="J4" s="78" t="s">
        <v>77</v>
      </c>
      <c r="K4" s="79"/>
    </row>
    <row r="5" spans="1:11" ht="99" customHeight="1">
      <c r="A5" s="84"/>
      <c r="B5" s="84"/>
      <c r="C5" s="84"/>
      <c r="D5" s="15" t="s">
        <v>78</v>
      </c>
      <c r="E5" s="15" t="s">
        <v>79</v>
      </c>
      <c r="F5" s="84"/>
      <c r="G5" s="15" t="s">
        <v>78</v>
      </c>
      <c r="H5" s="15" t="s">
        <v>79</v>
      </c>
      <c r="I5" s="84"/>
      <c r="J5" s="15" t="s">
        <v>78</v>
      </c>
      <c r="K5" s="15" t="s">
        <v>79</v>
      </c>
    </row>
    <row r="6" spans="1:11" ht="18.75" customHeight="1">
      <c r="A6" s="18" t="s">
        <v>80</v>
      </c>
      <c r="B6" s="15" t="s">
        <v>81</v>
      </c>
      <c r="C6" s="44">
        <f>D6</f>
        <v>99152.3</v>
      </c>
      <c r="D6" s="44">
        <v>99152.3</v>
      </c>
      <c r="E6" s="44"/>
      <c r="F6" s="44">
        <v>0</v>
      </c>
      <c r="G6" s="44">
        <v>0</v>
      </c>
      <c r="H6" s="44"/>
      <c r="I6" s="44">
        <v>0</v>
      </c>
      <c r="J6" s="44">
        <v>0</v>
      </c>
      <c r="K6" s="44"/>
    </row>
    <row r="7" spans="1:11" s="39" customFormat="1" ht="15.6">
      <c r="A7" s="20" t="s">
        <v>82</v>
      </c>
      <c r="B7" s="16" t="s">
        <v>81</v>
      </c>
      <c r="C7" s="45">
        <f>C9+C10+C11+C12+C18+C22</f>
        <v>3168600</v>
      </c>
      <c r="D7" s="45">
        <f>D9+D10+D11+D12+D18+D22</f>
        <v>3168600</v>
      </c>
      <c r="E7" s="45"/>
      <c r="F7" s="45">
        <f>F9+F10+F11+F12+F18+F22</f>
        <v>3111400</v>
      </c>
      <c r="G7" s="45">
        <f>G9+G10+G11+G12+G18+G22</f>
        <v>3111400</v>
      </c>
      <c r="H7" s="45"/>
      <c r="I7" s="45">
        <f>I9+I10+I11+I12+I18+I22</f>
        <v>3111400</v>
      </c>
      <c r="J7" s="45">
        <f>J9+J10+J11+J12+J18+J22</f>
        <v>3111400</v>
      </c>
      <c r="K7" s="45">
        <f>K9+K10+K11+K12+K18+K22</f>
        <v>0</v>
      </c>
    </row>
    <row r="8" spans="1:11" ht="15.6">
      <c r="A8" s="18" t="s">
        <v>83</v>
      </c>
      <c r="B8" s="15" t="s">
        <v>81</v>
      </c>
      <c r="C8" s="44"/>
      <c r="D8" s="44"/>
      <c r="E8" s="44"/>
      <c r="F8" s="44"/>
      <c r="G8" s="41"/>
      <c r="H8" s="41"/>
      <c r="I8" s="44"/>
      <c r="J8" s="42"/>
      <c r="K8" s="42"/>
    </row>
    <row r="9" spans="1:11" ht="15.6">
      <c r="A9" s="18" t="s">
        <v>84</v>
      </c>
      <c r="B9" s="15" t="s">
        <v>81</v>
      </c>
      <c r="C9" s="46">
        <f>D9</f>
        <v>2650000</v>
      </c>
      <c r="D9" s="47">
        <f>1137000+1513000</f>
        <v>2650000</v>
      </c>
      <c r="E9" s="43"/>
      <c r="F9" s="46">
        <f>G9</f>
        <v>2592800</v>
      </c>
      <c r="G9" s="47">
        <f>D9+202800-260000</f>
        <v>2592800</v>
      </c>
      <c r="H9" s="46"/>
      <c r="I9" s="46">
        <f>J9</f>
        <v>2592800</v>
      </c>
      <c r="J9" s="48">
        <f>G9</f>
        <v>2592800</v>
      </c>
      <c r="K9" s="49"/>
    </row>
    <row r="10" spans="1:11" ht="15.6">
      <c r="A10" s="18" t="s">
        <v>85</v>
      </c>
      <c r="B10" s="15" t="s">
        <v>81</v>
      </c>
      <c r="C10" s="43">
        <f>D10</f>
        <v>0</v>
      </c>
      <c r="D10" s="43"/>
      <c r="E10" s="43"/>
      <c r="F10" s="43">
        <f>G10</f>
        <v>0</v>
      </c>
      <c r="G10" s="43"/>
      <c r="H10" s="43"/>
      <c r="I10" s="43">
        <f>J10</f>
        <v>0</v>
      </c>
      <c r="J10" s="49"/>
      <c r="K10" s="49"/>
    </row>
    <row r="11" spans="1:11" ht="15.6">
      <c r="A11" s="18" t="s">
        <v>86</v>
      </c>
      <c r="B11" s="15"/>
      <c r="C11" s="43">
        <v>0</v>
      </c>
      <c r="D11" s="43">
        <v>0</v>
      </c>
      <c r="E11" s="43"/>
      <c r="F11" s="43">
        <v>0</v>
      </c>
      <c r="G11" s="43"/>
      <c r="H11" s="43"/>
      <c r="I11" s="43">
        <v>0</v>
      </c>
      <c r="J11" s="49"/>
      <c r="K11" s="49"/>
    </row>
    <row r="12" spans="1:11" ht="55.2">
      <c r="A12" s="18" t="s">
        <v>87</v>
      </c>
      <c r="B12" s="15" t="s">
        <v>81</v>
      </c>
      <c r="C12" s="43">
        <f>D12</f>
        <v>0</v>
      </c>
      <c r="D12" s="43">
        <f>D14</f>
        <v>0</v>
      </c>
      <c r="E12" s="43" t="s">
        <v>88</v>
      </c>
      <c r="F12" s="43">
        <f>G12</f>
        <v>0</v>
      </c>
      <c r="G12" s="43"/>
      <c r="H12" s="43"/>
      <c r="I12" s="43">
        <f>J12</f>
        <v>0</v>
      </c>
      <c r="J12" s="49"/>
      <c r="K12" s="49"/>
    </row>
    <row r="13" spans="1:11" ht="15.6">
      <c r="A13" s="18" t="s">
        <v>83</v>
      </c>
      <c r="B13" s="15" t="s">
        <v>81</v>
      </c>
      <c r="C13" s="43"/>
      <c r="D13" s="43"/>
      <c r="E13" s="43"/>
      <c r="F13" s="43"/>
      <c r="G13" s="43"/>
      <c r="H13" s="43"/>
      <c r="I13" s="43"/>
      <c r="J13" s="49"/>
      <c r="K13" s="49"/>
    </row>
    <row r="14" spans="1:11" ht="15.6">
      <c r="A14" s="18" t="s">
        <v>89</v>
      </c>
      <c r="B14" s="15" t="s">
        <v>81</v>
      </c>
      <c r="C14" s="43">
        <f>D14</f>
        <v>0</v>
      </c>
      <c r="D14" s="43"/>
      <c r="E14" s="43"/>
      <c r="F14" s="43">
        <f>G14</f>
        <v>0</v>
      </c>
      <c r="G14" s="43"/>
      <c r="H14" s="43"/>
      <c r="I14" s="43">
        <f>J14</f>
        <v>0</v>
      </c>
      <c r="J14" s="49"/>
      <c r="K14" s="49"/>
    </row>
    <row r="15" spans="1:11" ht="15.6">
      <c r="A15" s="18" t="s">
        <v>90</v>
      </c>
      <c r="B15" s="15" t="s">
        <v>81</v>
      </c>
      <c r="C15" s="43"/>
      <c r="D15" s="43"/>
      <c r="E15" s="43"/>
      <c r="F15" s="43"/>
      <c r="G15" s="43"/>
      <c r="H15" s="43"/>
      <c r="I15" s="43"/>
      <c r="J15" s="49"/>
      <c r="K15" s="49"/>
    </row>
    <row r="16" spans="1:11" ht="15.6">
      <c r="A16" s="18"/>
      <c r="B16" s="15"/>
      <c r="C16" s="43"/>
      <c r="D16" s="43"/>
      <c r="E16" s="43"/>
      <c r="F16" s="43"/>
      <c r="G16" s="43"/>
      <c r="H16" s="43"/>
      <c r="I16" s="43"/>
      <c r="J16" s="49"/>
      <c r="K16" s="49"/>
    </row>
    <row r="17" spans="1:11" ht="15.6">
      <c r="A17" s="18"/>
      <c r="B17" s="15"/>
      <c r="C17" s="43"/>
      <c r="D17" s="43"/>
      <c r="E17" s="43"/>
      <c r="F17" s="43"/>
      <c r="G17" s="43"/>
      <c r="H17" s="43"/>
      <c r="I17" s="43"/>
      <c r="J17" s="49"/>
      <c r="K17" s="49"/>
    </row>
    <row r="18" spans="1:11" ht="19.5" customHeight="1">
      <c r="A18" s="18" t="s">
        <v>91</v>
      </c>
      <c r="B18" s="15" t="s">
        <v>81</v>
      </c>
      <c r="C18" s="43">
        <f>C20</f>
        <v>518600</v>
      </c>
      <c r="D18" s="43">
        <f>D20</f>
        <v>518600</v>
      </c>
      <c r="E18" s="43"/>
      <c r="F18" s="43">
        <f>F20</f>
        <v>518600</v>
      </c>
      <c r="G18" s="43">
        <f>G20</f>
        <v>518600</v>
      </c>
      <c r="H18" s="43"/>
      <c r="I18" s="43">
        <f>I20</f>
        <v>518600</v>
      </c>
      <c r="J18" s="50">
        <f>J20</f>
        <v>518600</v>
      </c>
      <c r="K18" s="43"/>
    </row>
    <row r="19" spans="1:11" ht="15.6">
      <c r="A19" s="18" t="s">
        <v>83</v>
      </c>
      <c r="B19" s="15" t="s">
        <v>81</v>
      </c>
      <c r="C19" s="43"/>
      <c r="D19" s="43"/>
      <c r="E19" s="43"/>
      <c r="F19" s="43"/>
      <c r="G19" s="43"/>
      <c r="H19" s="43"/>
      <c r="I19" s="43"/>
      <c r="J19" s="43"/>
      <c r="K19" s="49"/>
    </row>
    <row r="20" spans="1:11" ht="15.6">
      <c r="A20" s="18" t="s">
        <v>134</v>
      </c>
      <c r="B20" s="15"/>
      <c r="C20" s="43">
        <f>D20</f>
        <v>518600</v>
      </c>
      <c r="D20" s="43">
        <v>518600</v>
      </c>
      <c r="E20" s="43"/>
      <c r="F20" s="43">
        <f>G20</f>
        <v>518600</v>
      </c>
      <c r="G20" s="43">
        <f>D20</f>
        <v>518600</v>
      </c>
      <c r="H20" s="43"/>
      <c r="I20" s="50">
        <f>J20</f>
        <v>518600</v>
      </c>
      <c r="J20" s="50">
        <f>G20</f>
        <v>518600</v>
      </c>
      <c r="K20" s="49"/>
    </row>
    <row r="21" spans="1:11" ht="15.6">
      <c r="A21" s="18"/>
      <c r="B21" s="15"/>
      <c r="C21" s="43"/>
      <c r="D21" s="43"/>
      <c r="E21" s="43"/>
      <c r="F21" s="43"/>
      <c r="G21" s="43"/>
      <c r="H21" s="43"/>
      <c r="I21" s="43"/>
      <c r="J21" s="49"/>
      <c r="K21" s="49"/>
    </row>
    <row r="22" spans="1:11" ht="15.6">
      <c r="A22" s="18" t="s">
        <v>92</v>
      </c>
      <c r="B22" s="15" t="s">
        <v>81</v>
      </c>
      <c r="C22" s="43">
        <v>0</v>
      </c>
      <c r="D22" s="43">
        <v>0</v>
      </c>
      <c r="E22" s="43"/>
      <c r="F22" s="43">
        <v>0</v>
      </c>
      <c r="G22" s="43"/>
      <c r="H22" s="43"/>
      <c r="I22" s="43">
        <v>0</v>
      </c>
      <c r="J22" s="49"/>
      <c r="K22" s="49"/>
    </row>
    <row r="23" spans="1:11" ht="18" customHeight="1">
      <c r="A23" s="18" t="s">
        <v>93</v>
      </c>
      <c r="B23" s="15" t="s">
        <v>81</v>
      </c>
      <c r="C23" s="43">
        <f>C6+C7-C25</f>
        <v>0</v>
      </c>
      <c r="D23" s="43">
        <f>D6+D7-D25</f>
        <v>0</v>
      </c>
      <c r="E23" s="43"/>
      <c r="F23" s="43">
        <f>F6+F7-F25</f>
        <v>0</v>
      </c>
      <c r="G23" s="43">
        <f>G6+G7-G25</f>
        <v>0</v>
      </c>
      <c r="H23" s="43"/>
      <c r="I23" s="43">
        <f>I6+I7-I25</f>
        <v>0</v>
      </c>
      <c r="J23" s="50">
        <f>J6+J7-J25</f>
        <v>0</v>
      </c>
      <c r="K23" s="43"/>
    </row>
    <row r="24" spans="1:11" ht="12.75" customHeight="1">
      <c r="A24" s="16"/>
      <c r="B24" s="16"/>
      <c r="C24" s="46"/>
      <c r="D24" s="46"/>
      <c r="E24" s="46"/>
      <c r="F24" s="46"/>
      <c r="G24" s="43"/>
      <c r="H24" s="43"/>
      <c r="I24" s="46"/>
      <c r="J24" s="49"/>
      <c r="K24" s="49"/>
    </row>
    <row r="25" spans="1:11" ht="15.6">
      <c r="A25" s="20" t="s">
        <v>94</v>
      </c>
      <c r="B25" s="51" t="s">
        <v>154</v>
      </c>
      <c r="C25" s="46">
        <f>C27+C37+C38</f>
        <v>3267752.3</v>
      </c>
      <c r="D25" s="46">
        <f>D27+D37+D38</f>
        <v>3267752.3</v>
      </c>
      <c r="E25" s="46">
        <f t="shared" ref="E25:K25" si="0">E27+E37+E38</f>
        <v>0</v>
      </c>
      <c r="F25" s="46">
        <f t="shared" si="0"/>
        <v>3111400</v>
      </c>
      <c r="G25" s="46">
        <f t="shared" si="0"/>
        <v>3111400</v>
      </c>
      <c r="H25" s="46">
        <f t="shared" si="0"/>
        <v>0</v>
      </c>
      <c r="I25" s="46">
        <f t="shared" si="0"/>
        <v>3111400</v>
      </c>
      <c r="J25" s="46">
        <f t="shared" si="0"/>
        <v>3111400</v>
      </c>
      <c r="K25" s="46">
        <f t="shared" si="0"/>
        <v>0</v>
      </c>
    </row>
    <row r="26" spans="1:11" ht="15.6">
      <c r="A26" s="18" t="s">
        <v>83</v>
      </c>
      <c r="B26" s="15"/>
      <c r="C26" s="43"/>
      <c r="D26" s="43"/>
      <c r="E26" s="43"/>
      <c r="F26" s="43"/>
      <c r="G26" s="43"/>
      <c r="H26" s="43"/>
      <c r="I26" s="43"/>
      <c r="J26" s="49"/>
      <c r="K26" s="49"/>
    </row>
    <row r="27" spans="1:11" ht="15.6">
      <c r="A27" s="18" t="s">
        <v>155</v>
      </c>
      <c r="B27" s="17">
        <v>110</v>
      </c>
      <c r="C27" s="43">
        <f>C29+C35+C36</f>
        <v>2035400</v>
      </c>
      <c r="D27" s="43">
        <f>D29+D35+D36</f>
        <v>2035400</v>
      </c>
      <c r="E27" s="43"/>
      <c r="F27" s="43">
        <f>F29+F35+F36</f>
        <v>2035400</v>
      </c>
      <c r="G27" s="43">
        <f>G29+G35+G36</f>
        <v>2035400</v>
      </c>
      <c r="H27" s="43"/>
      <c r="I27" s="43">
        <f>I29+I35+I36</f>
        <v>2035400</v>
      </c>
      <c r="J27" s="43">
        <f>J29+J35+J36</f>
        <v>2035400</v>
      </c>
      <c r="K27" s="43"/>
    </row>
    <row r="28" spans="1:11" ht="15.6">
      <c r="A28" s="18" t="s">
        <v>11</v>
      </c>
      <c r="B28" s="18"/>
      <c r="C28" s="43"/>
      <c r="D28" s="43"/>
      <c r="E28" s="43"/>
      <c r="F28" s="43"/>
      <c r="G28" s="43"/>
      <c r="H28" s="43"/>
      <c r="I28" s="43"/>
      <c r="J28" s="43"/>
      <c r="K28" s="49"/>
    </row>
    <row r="29" spans="1:11" ht="15.6">
      <c r="A29" s="22" t="s">
        <v>95</v>
      </c>
      <c r="B29" s="17">
        <v>111</v>
      </c>
      <c r="C29" s="43">
        <f>D29</f>
        <v>1562000</v>
      </c>
      <c r="D29" s="43">
        <f>846000+716000</f>
        <v>1562000</v>
      </c>
      <c r="E29" s="43"/>
      <c r="F29" s="43">
        <f>G29</f>
        <v>1562000</v>
      </c>
      <c r="G29" s="43">
        <f>D29</f>
        <v>1562000</v>
      </c>
      <c r="H29" s="43"/>
      <c r="I29" s="43">
        <f>J29</f>
        <v>1562000</v>
      </c>
      <c r="J29" s="43">
        <f>G29</f>
        <v>1562000</v>
      </c>
      <c r="K29" s="49"/>
    </row>
    <row r="30" spans="1:11" ht="15.6">
      <c r="A30" s="22" t="s">
        <v>156</v>
      </c>
      <c r="B30" s="17">
        <v>111.1</v>
      </c>
      <c r="C30" s="50">
        <f>C29*0.1446</f>
        <v>225865.2</v>
      </c>
      <c r="D30" s="50">
        <f t="shared" ref="D30:J30" si="1">D29*0.1446</f>
        <v>225865.2</v>
      </c>
      <c r="E30" s="50"/>
      <c r="F30" s="50">
        <f t="shared" si="1"/>
        <v>225865.2</v>
      </c>
      <c r="G30" s="50">
        <f t="shared" si="1"/>
        <v>225865.2</v>
      </c>
      <c r="H30" s="50"/>
      <c r="I30" s="50">
        <f t="shared" si="1"/>
        <v>225865.2</v>
      </c>
      <c r="J30" s="50">
        <f t="shared" si="1"/>
        <v>225865.2</v>
      </c>
      <c r="K30" s="50"/>
    </row>
    <row r="31" spans="1:11" ht="15.6">
      <c r="A31" s="22" t="s">
        <v>157</v>
      </c>
      <c r="B31" s="17">
        <v>111.2</v>
      </c>
      <c r="C31" s="50">
        <f>C29*0</f>
        <v>0</v>
      </c>
      <c r="D31" s="50">
        <f t="shared" ref="D31:J31" si="2">D29*0</f>
        <v>0</v>
      </c>
      <c r="E31" s="50"/>
      <c r="F31" s="50">
        <f t="shared" si="2"/>
        <v>0</v>
      </c>
      <c r="G31" s="50">
        <f t="shared" si="2"/>
        <v>0</v>
      </c>
      <c r="H31" s="50"/>
      <c r="I31" s="50">
        <f t="shared" si="2"/>
        <v>0</v>
      </c>
      <c r="J31" s="50">
        <f t="shared" si="2"/>
        <v>0</v>
      </c>
      <c r="K31" s="50"/>
    </row>
    <row r="32" spans="1:11" ht="15.6">
      <c r="A32" s="22" t="s">
        <v>158</v>
      </c>
      <c r="B32" s="17">
        <v>111.4</v>
      </c>
      <c r="C32" s="43">
        <f>C29*0.3199</f>
        <v>499683.80000000005</v>
      </c>
      <c r="D32" s="43">
        <f t="shared" ref="D32:J32" si="3">D29*0.3199</f>
        <v>499683.80000000005</v>
      </c>
      <c r="E32" s="43"/>
      <c r="F32" s="43">
        <f t="shared" si="3"/>
        <v>499683.80000000005</v>
      </c>
      <c r="G32" s="43">
        <f t="shared" si="3"/>
        <v>499683.80000000005</v>
      </c>
      <c r="H32" s="43"/>
      <c r="I32" s="43">
        <f t="shared" si="3"/>
        <v>499683.80000000005</v>
      </c>
      <c r="J32" s="43">
        <f t="shared" si="3"/>
        <v>499683.80000000005</v>
      </c>
      <c r="K32" s="43"/>
    </row>
    <row r="33" spans="1:28" ht="15.6">
      <c r="A33" s="22" t="s">
        <v>159</v>
      </c>
      <c r="B33" s="17">
        <v>111.5</v>
      </c>
      <c r="C33" s="43">
        <f>C29*0.0547</f>
        <v>85441.4</v>
      </c>
      <c r="D33" s="43">
        <f t="shared" ref="D33:J33" si="4">D29*0.0547</f>
        <v>85441.4</v>
      </c>
      <c r="E33" s="43"/>
      <c r="F33" s="43">
        <f t="shared" si="4"/>
        <v>85441.4</v>
      </c>
      <c r="G33" s="43">
        <f t="shared" si="4"/>
        <v>85441.4</v>
      </c>
      <c r="H33" s="43"/>
      <c r="I33" s="43">
        <f t="shared" si="4"/>
        <v>85441.4</v>
      </c>
      <c r="J33" s="43">
        <f t="shared" si="4"/>
        <v>85441.4</v>
      </c>
      <c r="K33" s="43"/>
    </row>
    <row r="34" spans="1:28" ht="15.6">
      <c r="A34" s="22" t="s">
        <v>140</v>
      </c>
      <c r="B34" s="17">
        <v>111.6</v>
      </c>
      <c r="C34" s="50">
        <f>C29-C30-C31-C32-C33</f>
        <v>751009.6</v>
      </c>
      <c r="D34" s="50">
        <f t="shared" ref="D34:J34" si="5">D29-D30-D31-D32-D33</f>
        <v>751009.6</v>
      </c>
      <c r="E34" s="50"/>
      <c r="F34" s="50">
        <f t="shared" si="5"/>
        <v>751009.6</v>
      </c>
      <c r="G34" s="50">
        <f t="shared" si="5"/>
        <v>751009.6</v>
      </c>
      <c r="H34" s="50"/>
      <c r="I34" s="50">
        <f t="shared" si="5"/>
        <v>751009.6</v>
      </c>
      <c r="J34" s="50">
        <f t="shared" si="5"/>
        <v>751009.6</v>
      </c>
      <c r="K34" s="50"/>
    </row>
    <row r="35" spans="1:28" ht="15.6">
      <c r="A35" s="23" t="s">
        <v>96</v>
      </c>
      <c r="B35" s="17">
        <v>112</v>
      </c>
      <c r="C35" s="43">
        <f>D35</f>
        <v>1400</v>
      </c>
      <c r="D35" s="43">
        <v>1400</v>
      </c>
      <c r="E35" s="43"/>
      <c r="F35" s="43">
        <f>G35</f>
        <v>1400</v>
      </c>
      <c r="G35" s="43">
        <f>D35</f>
        <v>1400</v>
      </c>
      <c r="H35" s="43"/>
      <c r="I35" s="43">
        <f>J35</f>
        <v>1400</v>
      </c>
      <c r="J35" s="43">
        <f>G35</f>
        <v>1400</v>
      </c>
      <c r="K35" s="49"/>
    </row>
    <row r="36" spans="1:28" ht="15.6">
      <c r="A36" s="22" t="s">
        <v>97</v>
      </c>
      <c r="B36" s="17">
        <v>119</v>
      </c>
      <c r="C36" s="43">
        <f>D36</f>
        <v>472000</v>
      </c>
      <c r="D36" s="43">
        <f>256000+216000</f>
        <v>472000</v>
      </c>
      <c r="E36" s="43"/>
      <c r="F36" s="43">
        <f>G36</f>
        <v>472000</v>
      </c>
      <c r="G36" s="43">
        <f>D36</f>
        <v>472000</v>
      </c>
      <c r="H36" s="43"/>
      <c r="I36" s="43">
        <f>J36</f>
        <v>472000</v>
      </c>
      <c r="J36" s="43">
        <f>G36</f>
        <v>472000</v>
      </c>
      <c r="K36" s="49"/>
    </row>
    <row r="37" spans="1:28" ht="27.6">
      <c r="A37" s="18" t="s">
        <v>150</v>
      </c>
      <c r="B37" s="17">
        <v>244</v>
      </c>
      <c r="C37" s="43">
        <f>D37</f>
        <v>1139952.3</v>
      </c>
      <c r="D37" s="43">
        <f>D20+24000+11000+579600-D38+99152.3</f>
        <v>1139952.3</v>
      </c>
      <c r="E37" s="43"/>
      <c r="F37" s="43">
        <f>G37</f>
        <v>983600</v>
      </c>
      <c r="G37" s="43">
        <f>D37+202800-260000-99152.3</f>
        <v>983600</v>
      </c>
      <c r="H37" s="43"/>
      <c r="I37" s="43">
        <f>J37</f>
        <v>983600</v>
      </c>
      <c r="J37" s="43">
        <f>G37</f>
        <v>983600</v>
      </c>
      <c r="K37" s="43"/>
    </row>
    <row r="38" spans="1:28" ht="15.6">
      <c r="A38" s="18" t="s">
        <v>160</v>
      </c>
      <c r="B38" s="17">
        <v>850</v>
      </c>
      <c r="C38" s="43">
        <f>D38</f>
        <v>92400</v>
      </c>
      <c r="D38" s="43">
        <v>92400</v>
      </c>
      <c r="E38" s="43"/>
      <c r="F38" s="43">
        <f>G38</f>
        <v>92400</v>
      </c>
      <c r="G38" s="43">
        <f>D38</f>
        <v>92400</v>
      </c>
      <c r="H38" s="43"/>
      <c r="I38" s="43">
        <f>J38</f>
        <v>92400</v>
      </c>
      <c r="J38" s="43">
        <f>G38</f>
        <v>92400</v>
      </c>
      <c r="K38" s="43"/>
    </row>
    <row r="39" spans="1:28" ht="15.6">
      <c r="A39" s="24" t="s">
        <v>106</v>
      </c>
      <c r="B39" s="19"/>
      <c r="C39" s="43"/>
      <c r="D39" s="43"/>
      <c r="E39" s="43"/>
      <c r="F39" s="43"/>
      <c r="G39" s="43"/>
      <c r="H39" s="43"/>
      <c r="I39" s="43"/>
      <c r="J39" s="49"/>
      <c r="K39" s="49"/>
    </row>
    <row r="40" spans="1:28" ht="15.6">
      <c r="A40" s="18" t="s">
        <v>107</v>
      </c>
      <c r="B40" s="15" t="s">
        <v>81</v>
      </c>
      <c r="C40" s="43">
        <v>0</v>
      </c>
      <c r="D40" s="43">
        <v>0</v>
      </c>
      <c r="E40" s="43"/>
      <c r="F40" s="43"/>
      <c r="G40" s="43"/>
      <c r="H40" s="43"/>
      <c r="I40" s="43"/>
      <c r="J40" s="49"/>
      <c r="K40" s="49"/>
    </row>
    <row r="41" spans="1:28">
      <c r="A41" s="14"/>
    </row>
    <row r="42" spans="1:28" ht="14.4" thickBot="1">
      <c r="A42" s="73" t="s">
        <v>108</v>
      </c>
      <c r="B42" s="73"/>
      <c r="C42" s="73"/>
      <c r="D42" s="73"/>
      <c r="E42" s="10"/>
      <c r="F42" s="10"/>
      <c r="G42" s="80" t="s">
        <v>141</v>
      </c>
      <c r="H42" s="80"/>
      <c r="I42" s="80"/>
      <c r="J42" s="12"/>
      <c r="K42" s="12"/>
      <c r="L42" s="12"/>
      <c r="M42" s="12"/>
      <c r="N42" s="12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12"/>
    </row>
    <row r="43" spans="1:28" ht="14.25" customHeight="1">
      <c r="A43" s="73"/>
      <c r="B43" s="73"/>
      <c r="C43" s="73"/>
      <c r="D43" s="7"/>
      <c r="E43" s="25" t="s">
        <v>109</v>
      </c>
      <c r="F43" s="25"/>
      <c r="G43" s="25"/>
      <c r="H43" s="76" t="s">
        <v>110</v>
      </c>
      <c r="I43" s="76"/>
      <c r="J43" s="26"/>
      <c r="K43" s="26"/>
      <c r="L43" s="26"/>
      <c r="M43" s="27"/>
      <c r="N43" s="27"/>
      <c r="O43" s="6"/>
      <c r="P43" s="6"/>
      <c r="Q43" s="6"/>
      <c r="R43" s="6"/>
      <c r="S43" s="6"/>
      <c r="T43" s="11"/>
      <c r="U43" s="11"/>
      <c r="V43" s="11"/>
      <c r="W43" s="11"/>
      <c r="X43" s="11"/>
      <c r="Y43" s="11"/>
      <c r="Z43" s="11"/>
      <c r="AA43" s="9"/>
      <c r="AB43" s="21"/>
    </row>
    <row r="44" spans="1:28" ht="15" customHeight="1">
      <c r="A44" s="73" t="s">
        <v>111</v>
      </c>
      <c r="B44" s="73"/>
      <c r="C44" s="73"/>
      <c r="D44" s="73"/>
      <c r="E44" s="11"/>
      <c r="F44" s="11"/>
      <c r="G44" s="11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7"/>
      <c r="AA44" s="7"/>
      <c r="AB44" s="7"/>
    </row>
    <row r="45" spans="1:28" ht="15.75" customHeight="1" thickBot="1">
      <c r="A45" s="73" t="s">
        <v>112</v>
      </c>
      <c r="B45" s="73"/>
      <c r="C45" s="73"/>
      <c r="D45" s="73"/>
      <c r="E45" s="74" t="s">
        <v>135</v>
      </c>
      <c r="F45" s="74"/>
      <c r="G45" s="74"/>
      <c r="H45" s="74"/>
      <c r="I45" s="74"/>
      <c r="J45" s="27"/>
      <c r="K45" s="27"/>
      <c r="L45" s="27"/>
      <c r="M45" s="27"/>
      <c r="N45" s="27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7"/>
      <c r="AA45" s="7"/>
      <c r="AB45" s="7"/>
    </row>
    <row r="46" spans="1:28" ht="12.75" customHeight="1">
      <c r="A46" s="73"/>
      <c r="B46" s="73"/>
      <c r="C46" s="75"/>
      <c r="D46" s="11"/>
      <c r="E46" s="76" t="s">
        <v>109</v>
      </c>
      <c r="F46" s="76"/>
      <c r="G46" s="76"/>
      <c r="H46" s="76" t="s">
        <v>110</v>
      </c>
      <c r="I46" s="76"/>
      <c r="J46" s="81"/>
      <c r="K46" s="81"/>
      <c r="L46" s="12"/>
      <c r="M46" s="12"/>
      <c r="N46" s="7"/>
      <c r="O46" s="7"/>
      <c r="P46" s="11"/>
      <c r="Q46" s="11"/>
      <c r="R46" s="11"/>
      <c r="S46" s="11"/>
      <c r="T46" s="11"/>
      <c r="U46" s="11"/>
      <c r="V46" s="11"/>
      <c r="W46" s="9"/>
      <c r="X46" s="9"/>
      <c r="Y46" s="9"/>
      <c r="Z46" s="9"/>
      <c r="AA46" s="9"/>
      <c r="AB46" s="9"/>
    </row>
    <row r="47" spans="1:28" ht="4.5" customHeight="1">
      <c r="A47" s="73"/>
      <c r="B47" s="73"/>
      <c r="C47" s="75"/>
      <c r="D47" s="11"/>
      <c r="E47" s="77"/>
      <c r="F47" s="77"/>
      <c r="G47" s="77"/>
      <c r="H47" s="75"/>
      <c r="I47" s="75"/>
      <c r="J47" s="81"/>
      <c r="K47" s="81"/>
      <c r="L47" s="12"/>
      <c r="M47" s="12"/>
      <c r="N47" s="7"/>
      <c r="O47" s="7"/>
      <c r="P47" s="11"/>
      <c r="Q47" s="11"/>
      <c r="R47" s="11"/>
      <c r="S47" s="11"/>
      <c r="T47" s="11"/>
      <c r="U47" s="11"/>
      <c r="V47" s="11"/>
      <c r="W47" s="9"/>
      <c r="X47" s="9"/>
      <c r="Y47" s="9"/>
      <c r="Z47" s="9"/>
      <c r="AA47" s="9"/>
      <c r="AB47" s="9"/>
    </row>
    <row r="48" spans="1:28" ht="18">
      <c r="A48" s="13" t="s">
        <v>161</v>
      </c>
    </row>
    <row r="49" spans="1:4">
      <c r="A49" s="72" t="s">
        <v>113</v>
      </c>
      <c r="B49" s="72"/>
      <c r="C49" s="72"/>
      <c r="D49" s="72"/>
    </row>
    <row r="50" spans="1:4">
      <c r="A50" s="2" t="s">
        <v>114</v>
      </c>
    </row>
  </sheetData>
  <mergeCells count="28">
    <mergeCell ref="A3:A5"/>
    <mergeCell ref="B3:B5"/>
    <mergeCell ref="C3:E3"/>
    <mergeCell ref="F3:H3"/>
    <mergeCell ref="I3:K3"/>
    <mergeCell ref="C4:C5"/>
    <mergeCell ref="D4:E4"/>
    <mergeCell ref="F4:F5"/>
    <mergeCell ref="G4:H4"/>
    <mergeCell ref="I4:I5"/>
    <mergeCell ref="J4:K4"/>
    <mergeCell ref="F46:F47"/>
    <mergeCell ref="G46:G47"/>
    <mergeCell ref="H46:I46"/>
    <mergeCell ref="A42:D42"/>
    <mergeCell ref="G42:I42"/>
    <mergeCell ref="A43:C43"/>
    <mergeCell ref="H43:I43"/>
    <mergeCell ref="J46:K47"/>
    <mergeCell ref="H47:I47"/>
    <mergeCell ref="A49:D49"/>
    <mergeCell ref="A44:D44"/>
    <mergeCell ref="A45:D45"/>
    <mergeCell ref="E45:I45"/>
    <mergeCell ref="A46:A47"/>
    <mergeCell ref="B46:B47"/>
    <mergeCell ref="C46:C47"/>
    <mergeCell ref="E46:E47"/>
  </mergeCells>
  <phoneticPr fontId="11" type="noConversion"/>
  <pageMargins left="0.28999999999999998" right="0.3" top="0.25" bottom="0.27" header="0.5" footer="0.5"/>
  <pageSetup paperSize="9" scale="62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20"/>
  <sheetViews>
    <sheetView topLeftCell="A7" workbookViewId="0">
      <selection activeCell="A5" sqref="A1:IV65536"/>
    </sheetView>
  </sheetViews>
  <sheetFormatPr defaultRowHeight="11.4"/>
  <cols>
    <col min="1" max="256" width="10.6640625" style="90" customWidth="1"/>
    <col min="257" max="16384" width="8.88671875" style="90"/>
  </cols>
  <sheetData>
    <row r="1" spans="1:12">
      <c r="A1" s="88" t="s">
        <v>147</v>
      </c>
      <c r="B1" s="88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12">
      <c r="A2" s="88" t="s">
        <v>162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</row>
    <row r="3" spans="1:12">
      <c r="A3" s="88" t="s">
        <v>148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</row>
    <row r="4" spans="1:12" ht="12">
      <c r="A4" s="91"/>
      <c r="B4" s="91"/>
    </row>
    <row r="5" spans="1:12" ht="20.25" customHeight="1">
      <c r="A5" s="92" t="s">
        <v>75</v>
      </c>
      <c r="B5" s="93" t="s">
        <v>149</v>
      </c>
      <c r="C5" s="92" t="s">
        <v>76</v>
      </c>
      <c r="D5" s="94" t="s">
        <v>242</v>
      </c>
      <c r="E5" s="92"/>
      <c r="F5" s="92"/>
      <c r="G5" s="94" t="s">
        <v>243</v>
      </c>
      <c r="H5" s="92"/>
      <c r="I5" s="92"/>
      <c r="J5" s="94" t="s">
        <v>244</v>
      </c>
      <c r="K5" s="92"/>
      <c r="L5" s="92"/>
    </row>
    <row r="6" spans="1:12" ht="15" customHeight="1">
      <c r="A6" s="92"/>
      <c r="B6" s="95"/>
      <c r="C6" s="92"/>
      <c r="D6" s="92" t="s">
        <v>115</v>
      </c>
      <c r="E6" s="92" t="s">
        <v>77</v>
      </c>
      <c r="F6" s="92"/>
      <c r="G6" s="92" t="s">
        <v>115</v>
      </c>
      <c r="H6" s="92" t="s">
        <v>77</v>
      </c>
      <c r="I6" s="92"/>
      <c r="J6" s="92" t="s">
        <v>115</v>
      </c>
      <c r="K6" s="92" t="s">
        <v>77</v>
      </c>
      <c r="L6" s="92"/>
    </row>
    <row r="7" spans="1:12" ht="153" customHeight="1">
      <c r="A7" s="92"/>
      <c r="B7" s="96"/>
      <c r="C7" s="92"/>
      <c r="D7" s="92"/>
      <c r="E7" s="97" t="s">
        <v>78</v>
      </c>
      <c r="F7" s="97" t="s">
        <v>79</v>
      </c>
      <c r="G7" s="92"/>
      <c r="H7" s="97" t="s">
        <v>78</v>
      </c>
      <c r="I7" s="97" t="s">
        <v>79</v>
      </c>
      <c r="J7" s="92"/>
      <c r="K7" s="97" t="s">
        <v>78</v>
      </c>
      <c r="L7" s="97" t="s">
        <v>79</v>
      </c>
    </row>
    <row r="8" spans="1:12" ht="24">
      <c r="A8" s="98" t="s">
        <v>150</v>
      </c>
      <c r="B8" s="99">
        <v>244</v>
      </c>
      <c r="C8" s="100"/>
      <c r="D8" s="101">
        <f>'раздел 3'!C37</f>
        <v>1139952.3</v>
      </c>
      <c r="E8" s="101">
        <f>'раздел 3'!D37</f>
        <v>1139952.3</v>
      </c>
      <c r="F8" s="101">
        <f>'раздел 3'!E37</f>
        <v>0</v>
      </c>
      <c r="G8" s="101">
        <f>'раздел 3'!F37</f>
        <v>983600</v>
      </c>
      <c r="H8" s="101">
        <f>'раздел 3'!G37</f>
        <v>983600</v>
      </c>
      <c r="I8" s="101">
        <f>'раздел 3'!H37</f>
        <v>0</v>
      </c>
      <c r="J8" s="101">
        <f>'раздел 3'!I37</f>
        <v>983600</v>
      </c>
      <c r="K8" s="101">
        <f>'раздел 3'!J37</f>
        <v>983600</v>
      </c>
      <c r="L8" s="101">
        <f>'раздел 3'!K37</f>
        <v>0</v>
      </c>
    </row>
    <row r="9" spans="1:12" ht="12">
      <c r="A9" s="102" t="s">
        <v>98</v>
      </c>
      <c r="B9" s="99">
        <v>244</v>
      </c>
      <c r="C9" s="100">
        <v>221</v>
      </c>
      <c r="D9" s="101">
        <f>E9</f>
        <v>15300</v>
      </c>
      <c r="E9" s="101">
        <v>15300</v>
      </c>
      <c r="F9" s="101"/>
      <c r="G9" s="101">
        <f>H9</f>
        <v>15300</v>
      </c>
      <c r="H9" s="101">
        <f>E9</f>
        <v>15300</v>
      </c>
      <c r="I9" s="101"/>
      <c r="J9" s="101">
        <f>K9</f>
        <v>15300</v>
      </c>
      <c r="K9" s="101">
        <f>H9</f>
        <v>15300</v>
      </c>
      <c r="L9" s="103"/>
    </row>
    <row r="10" spans="1:12" ht="12">
      <c r="A10" s="102" t="s">
        <v>99</v>
      </c>
      <c r="B10" s="99">
        <v>244</v>
      </c>
      <c r="C10" s="100">
        <v>222</v>
      </c>
      <c r="D10" s="101">
        <f t="shared" ref="D10:D16" si="0">E10</f>
        <v>300</v>
      </c>
      <c r="E10" s="101">
        <v>300</v>
      </c>
      <c r="F10" s="101"/>
      <c r="G10" s="101">
        <f t="shared" ref="G10:G16" si="1">H10</f>
        <v>300</v>
      </c>
      <c r="H10" s="101">
        <f t="shared" ref="H10:H15" si="2">E10</f>
        <v>300</v>
      </c>
      <c r="I10" s="101"/>
      <c r="J10" s="101">
        <f t="shared" ref="J10:J16" si="3">K10</f>
        <v>300</v>
      </c>
      <c r="K10" s="101">
        <f t="shared" ref="K10:K16" si="4">H10</f>
        <v>300</v>
      </c>
      <c r="L10" s="103"/>
    </row>
    <row r="11" spans="1:12" ht="12">
      <c r="A11" s="102" t="s">
        <v>100</v>
      </c>
      <c r="B11" s="99">
        <v>244</v>
      </c>
      <c r="C11" s="100">
        <v>223</v>
      </c>
      <c r="D11" s="101">
        <f t="shared" si="0"/>
        <v>260000</v>
      </c>
      <c r="E11" s="101">
        <v>260000</v>
      </c>
      <c r="F11" s="101"/>
      <c r="G11" s="101">
        <f t="shared" si="1"/>
        <v>202800</v>
      </c>
      <c r="H11" s="101">
        <v>202800</v>
      </c>
      <c r="I11" s="101"/>
      <c r="J11" s="101">
        <f t="shared" si="3"/>
        <v>202800</v>
      </c>
      <c r="K11" s="101">
        <f>H11</f>
        <v>202800</v>
      </c>
      <c r="L11" s="103"/>
    </row>
    <row r="12" spans="1:12" ht="12">
      <c r="A12" s="102" t="s">
        <v>101</v>
      </c>
      <c r="B12" s="99">
        <v>244</v>
      </c>
      <c r="C12" s="100">
        <v>225</v>
      </c>
      <c r="D12" s="101">
        <f t="shared" si="0"/>
        <v>56500</v>
      </c>
      <c r="E12" s="101">
        <v>56500</v>
      </c>
      <c r="F12" s="101"/>
      <c r="G12" s="101">
        <f t="shared" si="1"/>
        <v>56500</v>
      </c>
      <c r="H12" s="101">
        <f t="shared" si="2"/>
        <v>56500</v>
      </c>
      <c r="I12" s="101"/>
      <c r="J12" s="101">
        <f t="shared" si="3"/>
        <v>56500</v>
      </c>
      <c r="K12" s="101">
        <f t="shared" si="4"/>
        <v>56500</v>
      </c>
      <c r="L12" s="103"/>
    </row>
    <row r="13" spans="1:12" ht="12">
      <c r="A13" s="102" t="s">
        <v>102</v>
      </c>
      <c r="B13" s="99">
        <v>244</v>
      </c>
      <c r="C13" s="100">
        <v>226</v>
      </c>
      <c r="D13" s="101">
        <f t="shared" si="0"/>
        <v>51000</v>
      </c>
      <c r="E13" s="101">
        <f>41000+10000</f>
        <v>51000</v>
      </c>
      <c r="F13" s="101"/>
      <c r="G13" s="101">
        <f t="shared" si="1"/>
        <v>51000</v>
      </c>
      <c r="H13" s="101">
        <f t="shared" si="2"/>
        <v>51000</v>
      </c>
      <c r="I13" s="101"/>
      <c r="J13" s="101">
        <f t="shared" si="3"/>
        <v>51000</v>
      </c>
      <c r="K13" s="101">
        <f t="shared" si="4"/>
        <v>51000</v>
      </c>
      <c r="L13" s="103"/>
    </row>
    <row r="14" spans="1:12" ht="12">
      <c r="A14" s="104" t="s">
        <v>103</v>
      </c>
      <c r="B14" s="99">
        <v>244</v>
      </c>
      <c r="C14" s="100">
        <v>290</v>
      </c>
      <c r="D14" s="101">
        <f t="shared" si="0"/>
        <v>10000</v>
      </c>
      <c r="E14" s="101">
        <v>10000</v>
      </c>
      <c r="F14" s="101"/>
      <c r="G14" s="101">
        <f t="shared" si="1"/>
        <v>10000</v>
      </c>
      <c r="H14" s="101">
        <f t="shared" si="2"/>
        <v>10000</v>
      </c>
      <c r="I14" s="101"/>
      <c r="J14" s="101">
        <f t="shared" si="3"/>
        <v>10000</v>
      </c>
      <c r="K14" s="101">
        <f t="shared" si="4"/>
        <v>10000</v>
      </c>
      <c r="L14" s="103"/>
    </row>
    <row r="15" spans="1:12" ht="12">
      <c r="A15" s="102" t="s">
        <v>104</v>
      </c>
      <c r="B15" s="99">
        <v>244</v>
      </c>
      <c r="C15" s="100">
        <v>310</v>
      </c>
      <c r="D15" s="101">
        <f t="shared" si="0"/>
        <v>24000</v>
      </c>
      <c r="E15" s="101">
        <v>24000</v>
      </c>
      <c r="F15" s="101"/>
      <c r="G15" s="101">
        <f t="shared" si="1"/>
        <v>24000</v>
      </c>
      <c r="H15" s="101">
        <f t="shared" si="2"/>
        <v>24000</v>
      </c>
      <c r="I15" s="101"/>
      <c r="J15" s="101">
        <f t="shared" si="3"/>
        <v>24000</v>
      </c>
      <c r="K15" s="101">
        <f t="shared" si="4"/>
        <v>24000</v>
      </c>
      <c r="L15" s="103"/>
    </row>
    <row r="16" spans="1:12" ht="24" customHeight="1">
      <c r="A16" s="102" t="s">
        <v>105</v>
      </c>
      <c r="B16" s="99">
        <v>244</v>
      </c>
      <c r="C16" s="100">
        <v>340</v>
      </c>
      <c r="D16" s="101">
        <f t="shared" si="0"/>
        <v>722852.3</v>
      </c>
      <c r="E16" s="101">
        <f>11000+104100+473500+35100+99152.3</f>
        <v>722852.3</v>
      </c>
      <c r="F16" s="101"/>
      <c r="G16" s="101">
        <f t="shared" si="1"/>
        <v>623700</v>
      </c>
      <c r="H16" s="101">
        <f>E16-99152.3</f>
        <v>623700</v>
      </c>
      <c r="I16" s="101"/>
      <c r="J16" s="101">
        <f t="shared" si="3"/>
        <v>623700</v>
      </c>
      <c r="K16" s="101">
        <f t="shared" si="4"/>
        <v>623700</v>
      </c>
      <c r="L16" s="103"/>
    </row>
    <row r="17" spans="1:29" ht="12">
      <c r="A17" s="105"/>
      <c r="B17" s="99"/>
      <c r="C17" s="106"/>
      <c r="D17" s="101">
        <f t="shared" ref="D17:L17" si="5">SUM(D9:D16)-D8</f>
        <v>0</v>
      </c>
      <c r="E17" s="101">
        <f t="shared" si="5"/>
        <v>0</v>
      </c>
      <c r="F17" s="101">
        <f t="shared" si="5"/>
        <v>0</v>
      </c>
      <c r="G17" s="101">
        <f t="shared" si="5"/>
        <v>0</v>
      </c>
      <c r="H17" s="101">
        <f t="shared" si="5"/>
        <v>0</v>
      </c>
      <c r="I17" s="101">
        <f t="shared" si="5"/>
        <v>0</v>
      </c>
      <c r="J17" s="101">
        <f t="shared" si="5"/>
        <v>0</v>
      </c>
      <c r="K17" s="101">
        <f t="shared" si="5"/>
        <v>0</v>
      </c>
      <c r="L17" s="101">
        <f t="shared" si="5"/>
        <v>0</v>
      </c>
    </row>
    <row r="18" spans="1:29" ht="3" customHeight="1">
      <c r="A18" s="107"/>
      <c r="B18" s="107"/>
      <c r="C18" s="107"/>
      <c r="D18" s="108"/>
      <c r="E18" s="107"/>
      <c r="F18" s="108"/>
      <c r="G18" s="108"/>
      <c r="H18" s="108"/>
      <c r="I18" s="109"/>
      <c r="J18" s="109"/>
      <c r="K18" s="110"/>
      <c r="L18" s="110"/>
      <c r="M18" s="111"/>
      <c r="N18" s="111"/>
      <c r="O18" s="107"/>
      <c r="P18" s="107"/>
      <c r="Q18" s="107"/>
      <c r="R18" s="107"/>
      <c r="S18" s="107"/>
      <c r="T18" s="107"/>
      <c r="U18" s="107"/>
      <c r="V18" s="107"/>
      <c r="W18" s="107"/>
      <c r="X18" s="112"/>
      <c r="Y18" s="112"/>
      <c r="Z18" s="112"/>
      <c r="AA18" s="112"/>
      <c r="AB18" s="112"/>
      <c r="AC18" s="112"/>
    </row>
    <row r="19" spans="1:29" ht="12">
      <c r="A19" s="112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</row>
    <row r="20" spans="1:29" ht="5.25" customHeight="1">
      <c r="A20" s="113"/>
      <c r="B20" s="113"/>
    </row>
  </sheetData>
  <mergeCells count="17">
    <mergeCell ref="A1:L1"/>
    <mergeCell ref="A2:L2"/>
    <mergeCell ref="A3:L3"/>
    <mergeCell ref="A5:A7"/>
    <mergeCell ref="B5:B7"/>
    <mergeCell ref="C5:C7"/>
    <mergeCell ref="D5:F5"/>
    <mergeCell ref="G5:I5"/>
    <mergeCell ref="J5:L5"/>
    <mergeCell ref="D6:D7"/>
    <mergeCell ref="K6:L6"/>
    <mergeCell ref="I18:J18"/>
    <mergeCell ref="K18:L18"/>
    <mergeCell ref="E6:F6"/>
    <mergeCell ref="G6:G7"/>
    <mergeCell ref="H6:I6"/>
    <mergeCell ref="J6:J7"/>
  </mergeCells>
  <phoneticPr fontId="11" type="noConversion"/>
  <pageMargins left="0.33" right="0.24" top="1" bottom="1" header="0.49" footer="0.5"/>
  <pageSetup paperSize="9" scale="76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IP46"/>
  <sheetViews>
    <sheetView topLeftCell="A37" workbookViewId="0">
      <selection activeCell="A3" sqref="A3:B3"/>
    </sheetView>
  </sheetViews>
  <sheetFormatPr defaultColWidth="9.109375" defaultRowHeight="13.2"/>
  <cols>
    <col min="1" max="1" width="24.5546875" style="40" customWidth="1"/>
    <col min="2" max="2" width="52.33203125" style="40" customWidth="1"/>
    <col min="3" max="3" width="12.5546875" style="40" customWidth="1"/>
    <col min="4" max="4" width="13" style="40" customWidth="1"/>
    <col min="5" max="16384" width="9.109375" style="40"/>
  </cols>
  <sheetData>
    <row r="1" spans="1:250">
      <c r="A1" s="40" t="s">
        <v>163</v>
      </c>
    </row>
    <row r="3" spans="1:250" ht="26.4">
      <c r="A3" s="59" t="s">
        <v>142</v>
      </c>
      <c r="B3" s="59" t="s">
        <v>241</v>
      </c>
      <c r="C3" s="52" t="s">
        <v>143</v>
      </c>
      <c r="D3" s="52" t="s">
        <v>144</v>
      </c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</row>
    <row r="4" spans="1:250">
      <c r="A4" s="53" t="s">
        <v>164</v>
      </c>
      <c r="B4" s="54" t="s">
        <v>165</v>
      </c>
      <c r="C4" s="55">
        <v>411272.75</v>
      </c>
      <c r="D4" s="56">
        <v>0</v>
      </c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</row>
    <row r="5" spans="1:250">
      <c r="A5" s="53" t="s">
        <v>166</v>
      </c>
      <c r="B5" s="54" t="s">
        <v>167</v>
      </c>
      <c r="C5" s="55">
        <v>147537.25</v>
      </c>
      <c r="D5" s="56">
        <v>0</v>
      </c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</row>
    <row r="6" spans="1:250">
      <c r="A6" s="53" t="s">
        <v>168</v>
      </c>
      <c r="B6" s="54" t="s">
        <v>169</v>
      </c>
      <c r="C6" s="55">
        <v>3904</v>
      </c>
      <c r="D6" s="56">
        <v>0</v>
      </c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</row>
    <row r="7" spans="1:250">
      <c r="A7" s="53" t="s">
        <v>170</v>
      </c>
      <c r="B7" s="54" t="s">
        <v>171</v>
      </c>
      <c r="C7" s="55">
        <v>13259.91</v>
      </c>
      <c r="D7" s="56">
        <v>0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</row>
    <row r="8" spans="1:250">
      <c r="A8" s="53" t="s">
        <v>172</v>
      </c>
      <c r="B8" s="54" t="s">
        <v>173</v>
      </c>
      <c r="C8" s="55">
        <v>3302</v>
      </c>
      <c r="D8" s="56">
        <v>0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</row>
    <row r="9" spans="1:250">
      <c r="A9" s="53" t="s">
        <v>174</v>
      </c>
      <c r="B9" s="54" t="s">
        <v>175</v>
      </c>
      <c r="C9" s="55">
        <v>3810</v>
      </c>
      <c r="D9" s="56">
        <v>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</row>
    <row r="10" spans="1:250">
      <c r="A10" s="53" t="s">
        <v>176</v>
      </c>
      <c r="B10" s="54" t="s">
        <v>177</v>
      </c>
      <c r="C10" s="55">
        <v>3024</v>
      </c>
      <c r="D10" s="56">
        <v>0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</row>
    <row r="11" spans="1:250">
      <c r="A11" s="53" t="s">
        <v>178</v>
      </c>
      <c r="B11" s="54" t="s">
        <v>179</v>
      </c>
      <c r="C11" s="55">
        <v>4284</v>
      </c>
      <c r="D11" s="56">
        <v>0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</row>
    <row r="12" spans="1:250">
      <c r="A12" s="53" t="s">
        <v>180</v>
      </c>
      <c r="B12" s="54" t="s">
        <v>181</v>
      </c>
      <c r="C12" s="55">
        <v>10098</v>
      </c>
      <c r="D12" s="56">
        <v>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</row>
    <row r="13" spans="1:250">
      <c r="A13" s="53" t="s">
        <v>182</v>
      </c>
      <c r="B13" s="54" t="s">
        <v>183</v>
      </c>
      <c r="C13" s="55">
        <v>43434</v>
      </c>
      <c r="D13" s="56">
        <v>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</row>
    <row r="14" spans="1:250">
      <c r="A14" s="53" t="s">
        <v>184</v>
      </c>
      <c r="B14" s="54" t="s">
        <v>185</v>
      </c>
      <c r="C14" s="55">
        <v>97148</v>
      </c>
      <c r="D14" s="56">
        <v>8059.48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</row>
    <row r="15" spans="1:250">
      <c r="A15" s="53" t="s">
        <v>186</v>
      </c>
      <c r="B15" s="54" t="s">
        <v>187</v>
      </c>
      <c r="C15" s="55">
        <v>4500</v>
      </c>
      <c r="D15" s="56">
        <v>0</v>
      </c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</row>
    <row r="16" spans="1:250">
      <c r="A16" s="53" t="s">
        <v>188</v>
      </c>
      <c r="B16" s="54" t="s">
        <v>189</v>
      </c>
      <c r="C16" s="55">
        <v>35750</v>
      </c>
      <c r="D16" s="56">
        <v>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</row>
    <row r="17" spans="1:250">
      <c r="A17" s="53" t="s">
        <v>190</v>
      </c>
      <c r="B17" s="54" t="s">
        <v>191</v>
      </c>
      <c r="C17" s="55">
        <v>6000</v>
      </c>
      <c r="D17" s="56">
        <v>0</v>
      </c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</row>
    <row r="18" spans="1:250">
      <c r="A18" s="53" t="s">
        <v>192</v>
      </c>
      <c r="B18" s="54" t="s">
        <v>193</v>
      </c>
      <c r="C18" s="55">
        <v>14500</v>
      </c>
      <c r="D18" s="56">
        <v>0</v>
      </c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</row>
    <row r="19" spans="1:250">
      <c r="A19" s="53" t="s">
        <v>194</v>
      </c>
      <c r="B19" s="54" t="s">
        <v>195</v>
      </c>
      <c r="C19" s="55">
        <v>18106.07</v>
      </c>
      <c r="D19" s="56">
        <v>0</v>
      </c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</row>
    <row r="20" spans="1:250">
      <c r="A20" s="53" t="s">
        <v>196</v>
      </c>
      <c r="B20" s="54" t="s">
        <v>197</v>
      </c>
      <c r="C20" s="55">
        <v>10500</v>
      </c>
      <c r="D20" s="56">
        <v>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</row>
    <row r="21" spans="1:250">
      <c r="A21" s="53" t="s">
        <v>196</v>
      </c>
      <c r="B21" s="54" t="s">
        <v>198</v>
      </c>
      <c r="C21" s="55">
        <v>6300</v>
      </c>
      <c r="D21" s="56">
        <v>0</v>
      </c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</row>
    <row r="22" spans="1:250">
      <c r="A22" s="53" t="s">
        <v>199</v>
      </c>
      <c r="B22" s="54" t="s">
        <v>200</v>
      </c>
      <c r="C22" s="55">
        <v>1911.3</v>
      </c>
      <c r="D22" s="56">
        <v>0</v>
      </c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</row>
    <row r="23" spans="1:250">
      <c r="A23" s="53" t="s">
        <v>201</v>
      </c>
      <c r="B23" s="54" t="s">
        <v>202</v>
      </c>
      <c r="C23" s="55">
        <v>10750</v>
      </c>
      <c r="D23" s="56">
        <v>0</v>
      </c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</row>
    <row r="24" spans="1:250">
      <c r="A24" s="53" t="s">
        <v>203</v>
      </c>
      <c r="B24" s="54" t="s">
        <v>204</v>
      </c>
      <c r="C24" s="55">
        <v>10400</v>
      </c>
      <c r="D24" s="56">
        <v>0</v>
      </c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</row>
    <row r="25" spans="1:250">
      <c r="A25" s="53" t="s">
        <v>205</v>
      </c>
      <c r="B25" s="54" t="s">
        <v>206</v>
      </c>
      <c r="C25" s="55">
        <v>10400</v>
      </c>
      <c r="D25" s="56">
        <v>0</v>
      </c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</row>
    <row r="26" spans="1:250">
      <c r="A26" s="53" t="s">
        <v>207</v>
      </c>
      <c r="B26" s="54" t="s">
        <v>208</v>
      </c>
      <c r="C26" s="55">
        <v>14550</v>
      </c>
      <c r="D26" s="56">
        <v>0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</row>
    <row r="27" spans="1:250">
      <c r="A27" s="53" t="s">
        <v>209</v>
      </c>
      <c r="B27" s="54" t="s">
        <v>183</v>
      </c>
      <c r="C27" s="55">
        <v>8550</v>
      </c>
      <c r="D27" s="56">
        <v>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</row>
    <row r="28" spans="1:250">
      <c r="A28" s="53" t="s">
        <v>210</v>
      </c>
      <c r="B28" s="54" t="s">
        <v>183</v>
      </c>
      <c r="C28" s="55">
        <v>8550</v>
      </c>
      <c r="D28" s="56">
        <v>0</v>
      </c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</row>
    <row r="29" spans="1:250">
      <c r="A29" s="53" t="s">
        <v>211</v>
      </c>
      <c r="B29" s="54" t="s">
        <v>183</v>
      </c>
      <c r="C29" s="55">
        <v>8550</v>
      </c>
      <c r="D29" s="56">
        <v>0</v>
      </c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</row>
    <row r="30" spans="1:250">
      <c r="A30" s="53" t="s">
        <v>212</v>
      </c>
      <c r="B30" s="54" t="s">
        <v>213</v>
      </c>
      <c r="C30" s="55">
        <v>3890</v>
      </c>
      <c r="D30" s="56">
        <v>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</row>
    <row r="31" spans="1:250">
      <c r="A31" s="53" t="s">
        <v>214</v>
      </c>
      <c r="B31" s="54" t="s">
        <v>215</v>
      </c>
      <c r="C31" s="55">
        <v>8050</v>
      </c>
      <c r="D31" s="56">
        <v>0</v>
      </c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</row>
    <row r="32" spans="1:250">
      <c r="A32" s="53" t="s">
        <v>216</v>
      </c>
      <c r="B32" s="54" t="s">
        <v>217</v>
      </c>
      <c r="C32" s="55">
        <v>9950</v>
      </c>
      <c r="D32" s="56">
        <v>0</v>
      </c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</row>
    <row r="33" spans="1:250">
      <c r="A33" s="53" t="s">
        <v>218</v>
      </c>
      <c r="B33" s="54" t="s">
        <v>219</v>
      </c>
      <c r="C33" s="55">
        <v>17900</v>
      </c>
      <c r="D33" s="56">
        <v>0</v>
      </c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</row>
    <row r="34" spans="1:250">
      <c r="A34" s="53" t="s">
        <v>220</v>
      </c>
      <c r="B34" s="54" t="s">
        <v>221</v>
      </c>
      <c r="C34" s="55">
        <v>5660</v>
      </c>
      <c r="D34" s="56">
        <v>0</v>
      </c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</row>
    <row r="35" spans="1:250">
      <c r="A35" s="53" t="s">
        <v>222</v>
      </c>
      <c r="B35" s="54" t="s">
        <v>223</v>
      </c>
      <c r="C35" s="55">
        <v>11960</v>
      </c>
      <c r="D35" s="56">
        <v>0</v>
      </c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</row>
    <row r="36" spans="1:250">
      <c r="A36" s="53" t="s">
        <v>224</v>
      </c>
      <c r="B36" s="54" t="s">
        <v>221</v>
      </c>
      <c r="C36" s="55">
        <v>6000</v>
      </c>
      <c r="D36" s="56">
        <v>0</v>
      </c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</row>
    <row r="37" spans="1:250">
      <c r="A37" s="53" t="s">
        <v>225</v>
      </c>
      <c r="B37" s="54" t="s">
        <v>226</v>
      </c>
      <c r="C37" s="55">
        <v>3640</v>
      </c>
      <c r="D37" s="56">
        <v>0</v>
      </c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</row>
    <row r="38" spans="1:250">
      <c r="A38" s="53" t="s">
        <v>227</v>
      </c>
      <c r="B38" s="54" t="s">
        <v>228</v>
      </c>
      <c r="C38" s="55">
        <v>6240</v>
      </c>
      <c r="D38" s="56">
        <v>0</v>
      </c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</row>
    <row r="39" spans="1:250">
      <c r="A39" s="53" t="s">
        <v>229</v>
      </c>
      <c r="B39" s="54" t="s">
        <v>228</v>
      </c>
      <c r="C39" s="55">
        <v>6240</v>
      </c>
      <c r="D39" s="56">
        <v>0</v>
      </c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</row>
    <row r="40" spans="1:250">
      <c r="A40" s="53" t="s">
        <v>230</v>
      </c>
      <c r="B40" s="54" t="s">
        <v>231</v>
      </c>
      <c r="C40" s="55">
        <v>3580</v>
      </c>
      <c r="D40" s="56">
        <v>0</v>
      </c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</row>
    <row r="41" spans="1:250">
      <c r="A41" s="53" t="s">
        <v>232</v>
      </c>
      <c r="B41" s="54" t="s">
        <v>233</v>
      </c>
      <c r="C41" s="55">
        <v>6480</v>
      </c>
      <c r="D41" s="56">
        <v>0</v>
      </c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</row>
    <row r="42" spans="1:250">
      <c r="A42" s="53" t="s">
        <v>234</v>
      </c>
      <c r="B42" s="54" t="s">
        <v>233</v>
      </c>
      <c r="C42" s="55">
        <v>6480</v>
      </c>
      <c r="D42" s="56">
        <v>0</v>
      </c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</row>
    <row r="43" spans="1:250">
      <c r="A43" s="53" t="s">
        <v>235</v>
      </c>
      <c r="B43" s="54" t="s">
        <v>236</v>
      </c>
      <c r="C43" s="55">
        <v>6131227.2000000002</v>
      </c>
      <c r="D43" s="56">
        <v>6131227.2000000002</v>
      </c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</row>
    <row r="44" spans="1:250">
      <c r="A44" s="53" t="s">
        <v>237</v>
      </c>
      <c r="B44" s="54" t="s">
        <v>238</v>
      </c>
      <c r="C44" s="55">
        <v>141590</v>
      </c>
      <c r="D44" s="56">
        <v>140995</v>
      </c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</row>
    <row r="45" spans="1:250">
      <c r="A45" s="53" t="s">
        <v>239</v>
      </c>
      <c r="B45" s="54" t="s">
        <v>240</v>
      </c>
      <c r="C45" s="55">
        <v>44943.95</v>
      </c>
      <c r="D45" s="56">
        <v>29963.9</v>
      </c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</row>
    <row r="46" spans="1:250">
      <c r="A46" s="57"/>
      <c r="B46" s="57"/>
      <c r="C46" s="58">
        <v>7324222.4299999997</v>
      </c>
      <c r="D46" s="58">
        <v>6310245.5800000001</v>
      </c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</row>
  </sheetData>
  <phoneticPr fontId="11" type="noConversion"/>
  <pageMargins left="0.51181102362204722" right="0" top="0.7480314960629921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 2015</vt:lpstr>
      <vt:lpstr>раздел 1 и 2</vt:lpstr>
      <vt:lpstr>раздел 3</vt:lpstr>
      <vt:lpstr>приложение</vt:lpstr>
      <vt:lpstr>имущество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Krylova_M</dc:creator>
  <cp:lastModifiedBy>user</cp:lastModifiedBy>
  <cp:lastPrinted>2016-01-28T10:50:10Z</cp:lastPrinted>
  <dcterms:created xsi:type="dcterms:W3CDTF">2012-01-05T09:44:06Z</dcterms:created>
  <dcterms:modified xsi:type="dcterms:W3CDTF">2016-03-02T07:16:49Z</dcterms:modified>
</cp:coreProperties>
</file>